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10" windowWidth="11490" windowHeight="9075" activeTab="0"/>
  </bookViews>
  <sheets>
    <sheet name="ЗФ" sheetId="1" r:id="rId1"/>
    <sheet name="СФ" sheetId="2" r:id="rId2"/>
  </sheets>
  <definedNames>
    <definedName name="_xlnm.Print_Titles" localSheetId="0">'ЗФ'!$6:$6</definedName>
    <definedName name="_xlnm.Print_Titles" localSheetId="1">'СФ'!$1:$1</definedName>
    <definedName name="_xlnm.Print_Area" localSheetId="0">'ЗФ'!$A$1:$G$141</definedName>
    <definedName name="_xlnm.Print_Area" localSheetId="1">'СФ'!$A$1:$E$68</definedName>
  </definedNames>
  <calcPr fullCalcOnLoad="1"/>
</workbook>
</file>

<file path=xl/sharedStrings.xml><?xml version="1.0" encoding="utf-8"?>
<sst xmlns="http://schemas.openxmlformats.org/spreadsheetml/2006/main" count="267" uniqueCount="226">
  <si>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</si>
  <si>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</si>
  <si>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</si>
  <si>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</si>
  <si>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</si>
  <si>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</si>
  <si>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</si>
  <si>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</si>
  <si>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</si>
  <si>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</si>
  <si>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</si>
  <si>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</si>
  <si>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</si>
  <si>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</si>
  <si>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</si>
  <si>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</si>
  <si>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</si>
  <si>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</si>
  <si>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</si>
  <si>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</si>
  <si>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</si>
  <si>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</si>
  <si>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</si>
  <si>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</si>
  <si>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</si>
  <si>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</si>
  <si>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</si>
  <si>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</si>
  <si>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</si>
  <si>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</si>
  <si>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</si>
  <si>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</si>
  <si>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</si>
  <si>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</si>
  <si>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</si>
  <si>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</si>
  <si>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</si>
  <si>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</si>
  <si>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</si>
  <si>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</si>
  <si>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</si>
  <si>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</si>
  <si>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</si>
  <si>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</si>
  <si>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</si>
  <si>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</si>
  <si>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</si>
  <si>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</si>
  <si>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</si>
  <si>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</si>
  <si>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</si>
  <si>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</si>
  <si>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</si>
  <si>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</si>
  <si>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</si>
  <si>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</si>
  <si>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</si>
  <si>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</si>
  <si>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</si>
  <si>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</si>
  <si>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</si>
  <si>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</si>
  <si>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</si>
  <si>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</si>
  <si>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</si>
  <si>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</si>
  <si>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</si>
  <si>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</si>
  <si>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</si>
  <si>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</si>
  <si>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</si>
  <si>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</si>
  <si>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</si>
  <si>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</si>
  <si>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</si>
  <si>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</si>
  <si>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</si>
  <si>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</si>
  <si>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</si>
  <si>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</si>
  <si>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</si>
  <si>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</si>
  <si>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</si>
  <si>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</si>
  <si>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</si>
  <si>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</si>
  <si>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</si>
  <si>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</si>
  <si>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</si>
  <si>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</si>
  <si>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</si>
  <si>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</si>
  <si>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</si>
  <si>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</si>
  <si>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</si>
  <si>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</si>
  <si>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</si>
  <si>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</si>
  <si>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</si>
  <si>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</si>
  <si>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</si>
  <si>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</si>
  <si>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</si>
  <si>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</si>
  <si>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</si>
  <si>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</si>
  <si>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</si>
  <si>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</si>
  <si>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</si>
  <si>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</si>
  <si>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</si>
  <si>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</si>
  <si>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</si>
  <si>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</si>
  <si>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</si>
  <si>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</si>
  <si>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</si>
  <si>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</si>
  <si>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</si>
  <si>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</si>
  <si>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</si>
  <si>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</si>
  <si>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</si>
  <si>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</si>
  <si>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</si>
  <si>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</si>
  <si>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</si>
  <si>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</si>
  <si>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</si>
  <si>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</si>
  <si>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</si>
  <si>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</si>
  <si>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</si>
  <si>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</si>
  <si>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</si>
  <si>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</si>
  <si>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</si>
  <si>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</si>
  <si>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</si>
  <si>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</si>
  <si>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</si>
  <si>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</si>
  <si>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</si>
  <si>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</si>
  <si>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</si>
  <si>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</si>
  <si>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</si>
  <si>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</si>
  <si>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</si>
  <si>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</si>
  <si>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</si>
  <si>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</si>
  <si>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</si>
  <si>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</si>
  <si>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</si>
  <si>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</si>
  <si>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</si>
  <si>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</si>
  <si>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</si>
  <si>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</si>
  <si>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</si>
  <si>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</si>
  <si>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</si>
  <si>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</si>
  <si>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</si>
  <si>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</si>
  <si>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</si>
  <si>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</si>
  <si>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</si>
  <si>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</si>
  <si>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</si>
  <si>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</si>
  <si>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</si>
  <si>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</si>
  <si>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</si>
  <si>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</si>
  <si>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</si>
  <si>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</si>
  <si>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</si>
  <si>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</si>
  <si>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</si>
  <si>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</si>
  <si>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</si>
  <si>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</si>
  <si>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</si>
  <si>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</si>
  <si>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</si>
  <si>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</si>
  <si>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</si>
  <si>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</si>
  <si>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</si>
  <si>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</si>
  <si>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</si>
  <si>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</si>
  <si>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</si>
  <si>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2000</t>
  </si>
  <si>
    <t>Охорона здоров'я</t>
  </si>
  <si>
    <t>7100</t>
  </si>
  <si>
    <t>Сільське,лісове,рибне господарство та мисливство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</si>
  <si>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</si>
  <si>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</si>
  <si>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</si>
  <si>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</si>
  <si>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</si>
  <si>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</si>
  <si>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</si>
  <si>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</si>
  <si>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</si>
  <si>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</si>
  <si>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11020200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</si>
  <si>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</si>
  <si>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</si>
  <si>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13030100</t>
  </si>
  <si>
    <t>Рентна плата за користування надрами для видобування корисних копалин загальнодержавного значення </t>
  </si>
  <si>
    <t>Інші дотації з місцевого бюджету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</si>
  <si>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</si>
  <si>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</si>
  <si>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План на звітний період (грн.)</t>
  </si>
  <si>
    <t>Виконано за звітний період (грн.)</t>
  </si>
  <si>
    <t>План на рік (грн.)</t>
  </si>
  <si>
    <t>Рішення виконавчого комітету міської ради</t>
  </si>
  <si>
    <t>Звіт про виконання бюджету Лісконогівської сільської ради і витрачання коштів резервного фонду бюджету за 2020 рік</t>
  </si>
  <si>
    <t>Керуючий справами виконавчого 
комітету міської ради</t>
  </si>
  <si>
    <t>С. Поливода</t>
  </si>
  <si>
    <t>СХВАЛЕНО</t>
  </si>
  <si>
    <t>від 17 лютого 2021 року № 38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</si>
</sst>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hidden="1" locked="0"/>
    </xf>
    <xf numFmtId="0" fontId="8" fillId="0" borderId="14" xfId="0" applyFont="1" applyBorder="1" applyAlignment="1" applyProtection="1">
      <alignment horizontal="right" vertical="top" wrapText="1"/>
      <protection locked="0"/>
    </xf>
    <xf numFmtId="0" fontId="8" fillId="33" borderId="11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right" vertical="top" wrapText="1"/>
      <protection locked="0"/>
    </xf>
    <xf numFmtId="0" fontId="8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Alignment="1">
      <alignment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196" fontId="9" fillId="0" borderId="0" xfId="0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Alignment="1">
      <alignment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9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49" fontId="11" fillId="0" borderId="14" xfId="0" applyNumberFormat="1" applyFont="1" applyFill="1" applyBorder="1" applyAlignment="1" applyProtection="1">
      <alignment horizontal="right" vertical="top"/>
      <protection/>
    </xf>
    <xf numFmtId="0" fontId="7" fillId="0" borderId="13" xfId="0" applyFont="1" applyFill="1" applyBorder="1" applyAlignment="1" applyProtection="1">
      <alignment horizontal="left" vertical="top" wrapText="1"/>
      <protection/>
    </xf>
    <xf numFmtId="0" fontId="8" fillId="0" borderId="17" xfId="0" applyFont="1" applyFill="1" applyBorder="1" applyAlignment="1" applyProtection="1">
      <alignment horizontal="left" vertical="top" wrapText="1"/>
      <protection/>
    </xf>
    <xf numFmtId="0" fontId="8" fillId="0" borderId="19" xfId="0" applyFont="1" applyFill="1" applyBorder="1" applyAlignment="1" applyProtection="1">
      <alignment horizontal="left" vertical="top" wrapText="1"/>
      <protection/>
    </xf>
    <xf numFmtId="49" fontId="8" fillId="0" borderId="20" xfId="0" applyNumberFormat="1" applyFont="1" applyFill="1" applyBorder="1" applyAlignment="1" applyProtection="1">
      <alignment horizontal="right" vertical="top"/>
      <protection/>
    </xf>
    <xf numFmtId="49" fontId="8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8" fillId="0" borderId="23" xfId="0" applyNumberFormat="1" applyFont="1" applyFill="1" applyBorder="1" applyAlignment="1" applyProtection="1">
      <alignment vertical="center" wrapText="1"/>
      <protection hidden="1"/>
    </xf>
    <xf numFmtId="0" fontId="8" fillId="0" borderId="24" xfId="0" applyFont="1" applyFill="1" applyBorder="1" applyAlignment="1" applyProtection="1">
      <alignment horizontal="left" vertical="top"/>
      <protection hidden="1"/>
    </xf>
    <xf numFmtId="0" fontId="8" fillId="0" borderId="17" xfId="0" applyFont="1" applyFill="1" applyBorder="1" applyAlignment="1" applyProtection="1">
      <alignment horizontal="left" vertical="top"/>
      <protection hidden="1"/>
    </xf>
    <xf numFmtId="195" fontId="8" fillId="0" borderId="25" xfId="0" applyNumberFormat="1" applyFont="1" applyFill="1" applyBorder="1" applyAlignment="1" applyProtection="1">
      <alignment horizontal="right" vertical="top"/>
      <protection hidden="1"/>
    </xf>
    <xf numFmtId="0" fontId="8" fillId="0" borderId="15" xfId="0" applyFont="1" applyFill="1" applyBorder="1" applyAlignment="1" applyProtection="1">
      <alignment horizontal="left" vertical="top" wrapText="1"/>
      <protection hidden="1"/>
    </xf>
    <xf numFmtId="0" fontId="8" fillId="0" borderId="17" xfId="0" applyFont="1" applyFill="1" applyBorder="1" applyAlignment="1" applyProtection="1">
      <alignment horizontal="left" vertical="top" wrapText="1"/>
      <protection hidden="1"/>
    </xf>
    <xf numFmtId="0" fontId="8" fillId="0" borderId="19" xfId="0" applyFont="1" applyFill="1" applyBorder="1" applyAlignment="1" applyProtection="1">
      <alignment horizontal="left" vertical="top" wrapText="1"/>
      <protection hidden="1"/>
    </xf>
    <xf numFmtId="195" fontId="8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8" fillId="0" borderId="26" xfId="0" applyNumberFormat="1" applyFont="1" applyFill="1" applyBorder="1" applyAlignment="1" applyProtection="1">
      <alignment horizontal="right" vertical="top" wrapText="1"/>
      <protection hidden="1"/>
    </xf>
    <xf numFmtId="10" fontId="8" fillId="0" borderId="13" xfId="0" applyNumberFormat="1" applyFont="1" applyFill="1" applyBorder="1" applyAlignment="1" applyProtection="1">
      <alignment horizontal="left" vertical="top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95" fontId="8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49" fontId="8" fillId="0" borderId="15" xfId="0" applyNumberFormat="1" applyFont="1" applyFill="1" applyBorder="1" applyAlignment="1" applyProtection="1">
      <alignment horizontal="right"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top"/>
      <protection/>
    </xf>
    <xf numFmtId="49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top"/>
      <protection/>
    </xf>
    <xf numFmtId="0" fontId="11" fillId="0" borderId="15" xfId="0" applyNumberFormat="1" applyFont="1" applyFill="1" applyBorder="1" applyAlignment="1" applyProtection="1">
      <alignment horizontal="right" shrinkToFit="1"/>
      <protection/>
    </xf>
    <xf numFmtId="195" fontId="8" fillId="0" borderId="27" xfId="0" applyNumberFormat="1" applyFont="1" applyFill="1" applyBorder="1" applyAlignment="1" applyProtection="1">
      <alignment horizontal="right" vertical="top" wrapText="1"/>
      <protection hidden="1"/>
    </xf>
    <xf numFmtId="0" fontId="8" fillId="0" borderId="28" xfId="0" applyFont="1" applyFill="1" applyBorder="1" applyAlignment="1" applyProtection="1">
      <alignment horizontal="left" vertical="top" wrapText="1"/>
      <protection hidden="1"/>
    </xf>
    <xf numFmtId="195" fontId="11" fillId="0" borderId="26" xfId="0" applyNumberFormat="1" applyFont="1" applyFill="1" applyBorder="1" applyAlignment="1" applyProtection="1">
      <alignment horizontal="right" vertical="top"/>
      <protection hidden="1"/>
    </xf>
    <xf numFmtId="0" fontId="7" fillId="0" borderId="13" xfId="0" applyFont="1" applyFill="1" applyBorder="1" applyAlignment="1" applyProtection="1">
      <alignment horizontal="left" vertical="top" wrapText="1"/>
      <protection hidden="1"/>
    </xf>
    <xf numFmtId="49" fontId="11" fillId="0" borderId="17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10" fontId="8" fillId="0" borderId="15" xfId="0" applyNumberFormat="1" applyFont="1" applyFill="1" applyBorder="1" applyAlignment="1" applyProtection="1">
      <alignment horizontal="left" vertical="top" wrapText="1"/>
      <protection hidden="1"/>
    </xf>
    <xf numFmtId="49" fontId="8" fillId="0" borderId="23" xfId="0" applyNumberFormat="1" applyFont="1" applyFill="1" applyBorder="1" applyAlignment="1" applyProtection="1">
      <alignment horizontal="right" vertical="top"/>
      <protection hidden="1"/>
    </xf>
    <xf numFmtId="49" fontId="8" fillId="0" borderId="29" xfId="0" applyNumberFormat="1" applyFont="1" applyFill="1" applyBorder="1" applyAlignment="1" applyProtection="1">
      <alignment horizontal="right" vertical="top"/>
      <protection hidden="1"/>
    </xf>
    <xf numFmtId="49" fontId="8" fillId="0" borderId="25" xfId="0" applyNumberFormat="1" applyFont="1" applyFill="1" applyBorder="1" applyAlignment="1" applyProtection="1">
      <alignment horizontal="right" vertical="top"/>
      <protection hidden="1"/>
    </xf>
    <xf numFmtId="49" fontId="8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0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0" applyNumberFormat="1" applyFont="1" applyFill="1" applyBorder="1" applyAlignment="1" applyProtection="1">
      <alignment horizontal="right" vertical="top"/>
      <protection hidden="1"/>
    </xf>
    <xf numFmtId="49" fontId="8" fillId="0" borderId="30" xfId="0" applyNumberFormat="1" applyFont="1" applyFill="1" applyBorder="1" applyAlignment="1" applyProtection="1">
      <alignment horizontal="right" vertical="center" wrapText="1"/>
      <protection hidden="1"/>
    </xf>
    <xf numFmtId="49" fontId="8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2" xfId="0" applyFont="1" applyFill="1" applyBorder="1" applyAlignment="1" applyProtection="1">
      <alignment horizontal="center" wrapText="1"/>
      <protection/>
    </xf>
    <xf numFmtId="0" fontId="7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7" fillId="0" borderId="33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>
      <alignment horizontal="left" wrapText="1"/>
    </xf>
    <xf numFmtId="0" fontId="18" fillId="0" borderId="0" xfId="0" applyFont="1" applyAlignment="1" applyProtection="1">
      <alignment/>
      <protection locked="0"/>
    </xf>
    <xf numFmtId="196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center"/>
      <protection locked="0"/>
    </xf>
    <xf numFmtId="197" fontId="18" fillId="0" borderId="0" xfId="0" applyNumberFormat="1" applyFont="1" applyAlignment="1" applyProtection="1">
      <alignment/>
      <protection locked="0"/>
    </xf>
    <xf numFmtId="196" fontId="18" fillId="0" borderId="0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/>
    </xf>
    <xf numFmtId="196" fontId="21" fillId="0" borderId="0" xfId="0" applyNumberFormat="1" applyFont="1" applyAlignment="1">
      <alignment/>
    </xf>
    <xf numFmtId="196" fontId="18" fillId="0" borderId="0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7" fillId="33" borderId="10" xfId="0" applyNumberFormat="1" applyFont="1" applyFill="1" applyBorder="1" applyAlignment="1" applyProtection="1">
      <alignment horizontal="right" vertical="center"/>
      <protection hidden="1"/>
    </xf>
    <xf numFmtId="196" fontId="21" fillId="0" borderId="0" xfId="0" applyNumberFormat="1" applyFont="1" applyAlignment="1">
      <alignment vertical="center"/>
    </xf>
    <xf numFmtId="196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196" fontId="18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9" fontId="8" fillId="0" borderId="19" xfId="0" applyNumberFormat="1" applyFont="1" applyFill="1" applyBorder="1" applyAlignment="1" applyProtection="1">
      <alignment horizontal="right" vertical="top" wrapText="1"/>
      <protection hidden="1"/>
    </xf>
    <xf numFmtId="10" fontId="8" fillId="0" borderId="19" xfId="0" applyNumberFormat="1" applyFont="1" applyFill="1" applyBorder="1" applyAlignment="1" applyProtection="1">
      <alignment horizontal="left" vertical="top" wrapText="1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11" fillId="0" borderId="17" xfId="0" applyFont="1" applyBorder="1" applyAlignment="1">
      <alignment wrapText="1"/>
    </xf>
    <xf numFmtId="0" fontId="6" fillId="33" borderId="34" xfId="0" applyFont="1" applyFill="1" applyBorder="1" applyAlignment="1" applyProtection="1">
      <alignment horizontal="center" vertical="center" wrapText="1"/>
      <protection hidden="1"/>
    </xf>
    <xf numFmtId="0" fontId="11" fillId="0" borderId="15" xfId="0" applyNumberFormat="1" applyFont="1" applyBorder="1" applyAlignment="1">
      <alignment wrapText="1"/>
    </xf>
    <xf numFmtId="0" fontId="11" fillId="0" borderId="15" xfId="54" applyFont="1" applyBorder="1" applyAlignment="1">
      <alignment vertical="center" wrapText="1"/>
      <protection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 wrapText="1"/>
    </xf>
    <xf numFmtId="0" fontId="18" fillId="0" borderId="0" xfId="0" applyFont="1" applyAlignment="1" applyProtection="1">
      <alignment/>
      <protection locked="0"/>
    </xf>
    <xf numFmtId="196" fontId="24" fillId="0" borderId="13" xfId="0" applyNumberFormat="1" applyFont="1" applyFill="1" applyBorder="1" applyAlignment="1" applyProtection="1">
      <alignment horizontal="right"/>
      <protection hidden="1"/>
    </xf>
    <xf numFmtId="0" fontId="6" fillId="34" borderId="23" xfId="0" applyNumberFormat="1" applyFont="1" applyFill="1" applyBorder="1" applyAlignment="1" applyProtection="1">
      <alignment horizontal="right" shrinkToFit="1"/>
      <protection/>
    </xf>
    <xf numFmtId="0" fontId="16" fillId="0" borderId="15" xfId="0" applyNumberFormat="1" applyFont="1" applyFill="1" applyBorder="1" applyAlignment="1" applyProtection="1">
      <alignment horizontal="right" shrinkToFit="1"/>
      <protection/>
    </xf>
    <xf numFmtId="0" fontId="16" fillId="0" borderId="33" xfId="0" applyFont="1" applyFill="1" applyBorder="1" applyAlignment="1" applyProtection="1">
      <alignment horizontal="left" wrapText="1"/>
      <protection/>
    </xf>
    <xf numFmtId="0" fontId="8" fillId="33" borderId="30" xfId="0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0" fontId="6" fillId="34" borderId="34" xfId="0" applyNumberFormat="1" applyFont="1" applyFill="1" applyBorder="1" applyAlignment="1" applyProtection="1">
      <alignment horizontal="right" shrinkToFit="1"/>
      <protection/>
    </xf>
    <xf numFmtId="0" fontId="6" fillId="34" borderId="35" xfId="0" applyFont="1" applyFill="1" applyBorder="1" applyAlignment="1" applyProtection="1">
      <alignment horizontal="center" wrapText="1"/>
      <protection/>
    </xf>
    <xf numFmtId="1" fontId="17" fillId="0" borderId="15" xfId="0" applyNumberFormat="1" applyFont="1" applyFill="1" applyBorder="1" applyAlignment="1">
      <alignment horizontal="right" vertical="center" wrapText="1"/>
    </xf>
    <xf numFmtId="1" fontId="19" fillId="0" borderId="15" xfId="0" applyNumberFormat="1" applyFont="1" applyFill="1" applyBorder="1" applyAlignment="1">
      <alignment horizontal="right" vertical="center" wrapText="1"/>
    </xf>
    <xf numFmtId="1" fontId="17" fillId="34" borderId="10" xfId="0" applyNumberFormat="1" applyFont="1" applyFill="1" applyBorder="1" applyAlignment="1">
      <alignment horizontal="right" wrapText="1" shrinkToFit="1"/>
    </xf>
    <xf numFmtId="1" fontId="17" fillId="0" borderId="19" xfId="0" applyNumberFormat="1" applyFont="1" applyFill="1" applyBorder="1" applyAlignment="1">
      <alignment horizontal="right" wrapText="1" shrinkToFit="1"/>
    </xf>
    <xf numFmtId="1" fontId="19" fillId="0" borderId="15" xfId="0" applyNumberFormat="1" applyFont="1" applyFill="1" applyBorder="1" applyAlignment="1">
      <alignment horizontal="right" wrapText="1" shrinkToFit="1"/>
    </xf>
    <xf numFmtId="1" fontId="19" fillId="0" borderId="15" xfId="0" applyNumberFormat="1" applyFont="1" applyFill="1" applyBorder="1" applyAlignment="1" applyProtection="1">
      <alignment horizontal="right"/>
      <protection hidden="1" locked="0"/>
    </xf>
    <xf numFmtId="1" fontId="20" fillId="34" borderId="31" xfId="0" applyNumberFormat="1" applyFont="1" applyFill="1" applyBorder="1" applyAlignment="1">
      <alignment horizontal="right" wrapText="1" shrinkToFit="1"/>
    </xf>
    <xf numFmtId="1" fontId="18" fillId="0" borderId="13" xfId="0" applyNumberFormat="1" applyFont="1" applyFill="1" applyBorder="1" applyAlignment="1" applyProtection="1">
      <alignment horizontal="right"/>
      <protection hidden="1" locked="0"/>
    </xf>
    <xf numFmtId="1" fontId="19" fillId="34" borderId="24" xfId="0" applyNumberFormat="1" applyFont="1" applyFill="1" applyBorder="1" applyAlignment="1" applyProtection="1">
      <alignment horizontal="right"/>
      <protection hidden="1" locked="0"/>
    </xf>
    <xf numFmtId="1" fontId="19" fillId="0" borderId="13" xfId="0" applyNumberFormat="1" applyFont="1" applyFill="1" applyBorder="1" applyAlignment="1" applyProtection="1">
      <alignment horizontal="right"/>
      <protection hidden="1" locked="0"/>
    </xf>
    <xf numFmtId="1" fontId="17" fillId="33" borderId="10" xfId="0" applyNumberFormat="1" applyFont="1" applyFill="1" applyBorder="1" applyAlignment="1" applyProtection="1">
      <alignment vertical="center" wrapText="1"/>
      <protection/>
    </xf>
    <xf numFmtId="1" fontId="17" fillId="33" borderId="10" xfId="0" applyNumberFormat="1" applyFont="1" applyFill="1" applyBorder="1" applyAlignment="1" applyProtection="1">
      <alignment vertical="center"/>
      <protection hidden="1"/>
    </xf>
    <xf numFmtId="1" fontId="19" fillId="0" borderId="13" xfId="0" applyNumberFormat="1" applyFont="1" applyFill="1" applyBorder="1" applyAlignment="1" applyProtection="1">
      <alignment horizontal="right"/>
      <protection hidden="1"/>
    </xf>
    <xf numFmtId="1" fontId="19" fillId="0" borderId="36" xfId="0" applyNumberFormat="1" applyFont="1" applyFill="1" applyBorder="1" applyAlignment="1" applyProtection="1">
      <alignment horizontal="right"/>
      <protection hidden="1"/>
    </xf>
    <xf numFmtId="1" fontId="19" fillId="0" borderId="17" xfId="0" applyNumberFormat="1" applyFont="1" applyFill="1" applyBorder="1" applyAlignment="1" applyProtection="1">
      <alignment horizontal="right"/>
      <protection hidden="1"/>
    </xf>
    <xf numFmtId="1" fontId="19" fillId="0" borderId="37" xfId="0" applyNumberFormat="1" applyFont="1" applyFill="1" applyBorder="1" applyAlignment="1" applyProtection="1">
      <alignment horizontal="right"/>
      <protection hidden="1"/>
    </xf>
    <xf numFmtId="1" fontId="19" fillId="0" borderId="15" xfId="0" applyNumberFormat="1" applyFont="1" applyFill="1" applyBorder="1" applyAlignment="1" applyProtection="1">
      <alignment horizontal="right"/>
      <protection hidden="1"/>
    </xf>
    <xf numFmtId="1" fontId="19" fillId="0" borderId="35" xfId="0" applyNumberFormat="1" applyFont="1" applyFill="1" applyBorder="1" applyAlignment="1" applyProtection="1">
      <alignment horizontal="right" vertical="center"/>
      <protection hidden="1"/>
    </xf>
    <xf numFmtId="1" fontId="17" fillId="33" borderId="22" xfId="0" applyNumberFormat="1" applyFont="1" applyFill="1" applyBorder="1" applyAlignment="1" applyProtection="1">
      <alignment horizontal="right" vertical="center"/>
      <protection hidden="1"/>
    </xf>
    <xf numFmtId="1" fontId="20" fillId="0" borderId="22" xfId="0" applyNumberFormat="1" applyFont="1" applyFill="1" applyBorder="1" applyAlignment="1" applyProtection="1">
      <alignment horizontal="right" vertical="center" wrapText="1"/>
      <protection hidden="1"/>
    </xf>
    <xf numFmtId="1" fontId="20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18" fillId="0" borderId="38" xfId="0" applyNumberFormat="1" applyFont="1" applyFill="1" applyBorder="1" applyAlignment="1" applyProtection="1">
      <alignment horizontal="right" wrapText="1"/>
      <protection hidden="1"/>
    </xf>
    <xf numFmtId="1" fontId="18" fillId="0" borderId="28" xfId="0" applyNumberFormat="1" applyFont="1" applyFill="1" applyBorder="1" applyAlignment="1" applyProtection="1">
      <alignment horizontal="right" wrapText="1"/>
      <protection hidden="1"/>
    </xf>
    <xf numFmtId="1" fontId="18" fillId="0" borderId="33" xfId="0" applyNumberFormat="1" applyFont="1" applyFill="1" applyBorder="1" applyAlignment="1" applyProtection="1">
      <alignment horizontal="right"/>
      <protection hidden="1"/>
    </xf>
    <xf numFmtId="1" fontId="18" fillId="0" borderId="13" xfId="0" applyNumberFormat="1" applyFont="1" applyFill="1" applyBorder="1" applyAlignment="1" applyProtection="1">
      <alignment horizontal="right"/>
      <protection hidden="1"/>
    </xf>
    <xf numFmtId="1" fontId="17" fillId="0" borderId="19" xfId="0" applyNumberFormat="1" applyFont="1" applyFill="1" applyBorder="1" applyAlignment="1" applyProtection="1">
      <alignment wrapText="1"/>
      <protection/>
    </xf>
    <xf numFmtId="1" fontId="19" fillId="0" borderId="15" xfId="0" applyNumberFormat="1" applyFont="1" applyFill="1" applyBorder="1" applyAlignment="1">
      <alignment horizontal="right"/>
    </xf>
    <xf numFmtId="1" fontId="17" fillId="0" borderId="15" xfId="0" applyNumberFormat="1" applyFont="1" applyFill="1" applyBorder="1" applyAlignment="1" applyProtection="1">
      <alignment wrapText="1"/>
      <protection/>
    </xf>
    <xf numFmtId="1" fontId="19" fillId="0" borderId="15" xfId="0" applyNumberFormat="1" applyFont="1" applyFill="1" applyBorder="1" applyAlignment="1" applyProtection="1">
      <alignment wrapText="1"/>
      <protection/>
    </xf>
    <xf numFmtId="1" fontId="17" fillId="0" borderId="15" xfId="0" applyNumberFormat="1" applyFont="1" applyFill="1" applyBorder="1" applyAlignment="1">
      <alignment horizontal="right" wrapText="1" shrinkToFit="1"/>
    </xf>
    <xf numFmtId="1" fontId="17" fillId="0" borderId="15" xfId="0" applyNumberFormat="1" applyFont="1" applyFill="1" applyBorder="1" applyAlignment="1">
      <alignment horizontal="right"/>
    </xf>
    <xf numFmtId="1" fontId="19" fillId="0" borderId="17" xfId="0" applyNumberFormat="1" applyFont="1" applyFill="1" applyBorder="1" applyAlignment="1">
      <alignment horizontal="right" wrapText="1" shrinkToFit="1"/>
    </xf>
    <xf numFmtId="1" fontId="19" fillId="0" borderId="17" xfId="0" applyNumberFormat="1" applyFont="1" applyFill="1" applyBorder="1" applyAlignment="1">
      <alignment horizontal="right"/>
    </xf>
    <xf numFmtId="1" fontId="19" fillId="0" borderId="13" xfId="0" applyNumberFormat="1" applyFont="1" applyFill="1" applyBorder="1" applyAlignment="1">
      <alignment horizontal="right" wrapText="1" shrinkToFit="1"/>
    </xf>
    <xf numFmtId="1" fontId="19" fillId="0" borderId="13" xfId="0" applyNumberFormat="1" applyFont="1" applyFill="1" applyBorder="1" applyAlignment="1">
      <alignment horizontal="right"/>
    </xf>
    <xf numFmtId="1" fontId="17" fillId="33" borderId="31" xfId="0" applyNumberFormat="1" applyFont="1" applyFill="1" applyBorder="1" applyAlignment="1" applyProtection="1">
      <alignment vertical="center" wrapText="1"/>
      <protection/>
    </xf>
    <xf numFmtId="1" fontId="17" fillId="0" borderId="13" xfId="0" applyNumberFormat="1" applyFont="1" applyFill="1" applyBorder="1" applyAlignment="1">
      <alignment horizontal="right" wrapText="1" shrinkToFit="1"/>
    </xf>
    <xf numFmtId="1" fontId="19" fillId="0" borderId="19" xfId="0" applyNumberFormat="1" applyFont="1" applyFill="1" applyBorder="1" applyAlignment="1" applyProtection="1">
      <alignment wrapText="1"/>
      <protection/>
    </xf>
    <xf numFmtId="1" fontId="19" fillId="0" borderId="15" xfId="0" applyNumberFormat="1" applyFont="1" applyFill="1" applyBorder="1" applyAlignment="1" applyProtection="1">
      <alignment horizontal="right" vertical="justify"/>
      <protection/>
    </xf>
    <xf numFmtId="1" fontId="19" fillId="0" borderId="15" xfId="0" applyNumberFormat="1" applyFont="1" applyFill="1" applyBorder="1" applyAlignment="1" applyProtection="1">
      <alignment horizontal="right"/>
      <protection/>
    </xf>
    <xf numFmtId="1" fontId="17" fillId="0" borderId="15" xfId="0" applyNumberFormat="1" applyFont="1" applyFill="1" applyBorder="1" applyAlignment="1" applyProtection="1">
      <alignment horizontal="right"/>
      <protection/>
    </xf>
    <xf numFmtId="1" fontId="19" fillId="35" borderId="15" xfId="0" applyNumberFormat="1" applyFont="1" applyFill="1" applyBorder="1" applyAlignment="1" applyProtection="1">
      <alignment horizontal="right"/>
      <protection/>
    </xf>
    <xf numFmtId="1" fontId="19" fillId="0" borderId="15" xfId="0" applyNumberFormat="1" applyFont="1" applyFill="1" applyBorder="1" applyAlignment="1" applyProtection="1">
      <alignment vertical="top" wrapText="1"/>
      <protection/>
    </xf>
    <xf numFmtId="1" fontId="19" fillId="0" borderId="15" xfId="0" applyNumberFormat="1" applyFont="1" applyFill="1" applyBorder="1" applyAlignment="1">
      <alignment horizontal="right" vertical="top"/>
    </xf>
    <xf numFmtId="1" fontId="19" fillId="0" borderId="15" xfId="0" applyNumberFormat="1" applyFont="1" applyFill="1" applyBorder="1" applyAlignment="1" applyProtection="1">
      <alignment horizontal="right" vertical="top" wrapText="1"/>
      <protection/>
    </xf>
    <xf numFmtId="1" fontId="19" fillId="0" borderId="13" xfId="0" applyNumberFormat="1" applyFont="1" applyFill="1" applyBorder="1" applyAlignment="1" applyProtection="1">
      <alignment vertical="top" wrapText="1"/>
      <protection/>
    </xf>
    <xf numFmtId="1" fontId="17" fillId="33" borderId="10" xfId="0" applyNumberFormat="1" applyFont="1" applyFill="1" applyBorder="1" applyAlignment="1" applyProtection="1">
      <alignment vertical="center" shrinkToFit="1"/>
      <protection/>
    </xf>
    <xf numFmtId="1" fontId="18" fillId="0" borderId="39" xfId="0" applyNumberFormat="1" applyFont="1" applyFill="1" applyBorder="1" applyAlignment="1" applyProtection="1">
      <alignment vertical="center" wrapText="1"/>
      <protection hidden="1"/>
    </xf>
    <xf numFmtId="1" fontId="18" fillId="0" borderId="10" xfId="0" applyNumberFormat="1" applyFont="1" applyFill="1" applyBorder="1" applyAlignment="1" applyProtection="1">
      <alignment vertical="center" wrapText="1"/>
      <protection hidden="1"/>
    </xf>
    <xf numFmtId="1" fontId="18" fillId="0" borderId="24" xfId="0" applyNumberFormat="1" applyFont="1" applyFill="1" applyBorder="1" applyAlignment="1" applyProtection="1">
      <alignment vertical="center" wrapText="1"/>
      <protection hidden="1"/>
    </xf>
    <xf numFmtId="1" fontId="19" fillId="0" borderId="39" xfId="0" applyNumberFormat="1" applyFont="1" applyFill="1" applyBorder="1" applyAlignment="1" applyProtection="1">
      <alignment horizontal="right"/>
      <protection hidden="1"/>
    </xf>
    <xf numFmtId="1" fontId="19" fillId="0" borderId="24" xfId="0" applyNumberFormat="1" applyFont="1" applyFill="1" applyBorder="1" applyAlignment="1" applyProtection="1">
      <alignment horizontal="right"/>
      <protection hidden="1"/>
    </xf>
    <xf numFmtId="1" fontId="17" fillId="33" borderId="31" xfId="0" applyNumberFormat="1" applyFont="1" applyFill="1" applyBorder="1" applyAlignment="1" applyProtection="1">
      <alignment horizontal="right" vertical="center"/>
      <protection hidden="1"/>
    </xf>
    <xf numFmtId="1" fontId="19" fillId="0" borderId="33" xfId="0" applyNumberFormat="1" applyFont="1" applyFill="1" applyBorder="1" applyAlignment="1" applyProtection="1">
      <alignment horizontal="right" wrapText="1"/>
      <protection hidden="1"/>
    </xf>
    <xf numFmtId="1" fontId="19" fillId="0" borderId="13" xfId="0" applyNumberFormat="1" applyFont="1" applyFill="1" applyBorder="1" applyAlignment="1" applyProtection="1">
      <alignment horizontal="right" wrapText="1"/>
      <protection hidden="1"/>
    </xf>
    <xf numFmtId="1" fontId="19" fillId="0" borderId="15" xfId="0" applyNumberFormat="1" applyFont="1" applyFill="1" applyBorder="1" applyAlignment="1" applyProtection="1">
      <alignment horizontal="right" wrapText="1"/>
      <protection hidden="1"/>
    </xf>
    <xf numFmtId="1" fontId="19" fillId="0" borderId="19" xfId="0" applyNumberFormat="1" applyFont="1" applyFill="1" applyBorder="1" applyAlignment="1" applyProtection="1">
      <alignment horizontal="right" wrapText="1"/>
      <protection hidden="1"/>
    </xf>
    <xf numFmtId="1" fontId="19" fillId="0" borderId="19" xfId="0" applyNumberFormat="1" applyFont="1" applyFill="1" applyBorder="1" applyAlignment="1">
      <alignment horizontal="right" wrapText="1" shrinkToFit="1"/>
    </xf>
    <xf numFmtId="1" fontId="9" fillId="0" borderId="28" xfId="0" applyNumberFormat="1" applyFont="1" applyBorder="1" applyAlignment="1">
      <alignment/>
    </xf>
    <xf numFmtId="1" fontId="19" fillId="0" borderId="19" xfId="0" applyNumberFormat="1" applyFont="1" applyFill="1" applyBorder="1" applyAlignment="1">
      <alignment horizontal="right"/>
    </xf>
    <xf numFmtId="1" fontId="24" fillId="0" borderId="13" xfId="0" applyNumberFormat="1" applyFont="1" applyFill="1" applyBorder="1" applyAlignment="1">
      <alignment horizontal="right" wrapText="1" shrinkToFit="1"/>
    </xf>
    <xf numFmtId="1" fontId="24" fillId="0" borderId="13" xfId="0" applyNumberFormat="1" applyFont="1" applyFill="1" applyBorder="1" applyAlignment="1">
      <alignment horizontal="right"/>
    </xf>
    <xf numFmtId="1" fontId="19" fillId="0" borderId="40" xfId="0" applyNumberFormat="1" applyFont="1" applyFill="1" applyBorder="1" applyAlignment="1">
      <alignment horizontal="right"/>
    </xf>
    <xf numFmtId="1" fontId="17" fillId="33" borderId="22" xfId="0" applyNumberFormat="1" applyFont="1" applyFill="1" applyBorder="1" applyAlignment="1" applyProtection="1">
      <alignment horizontal="right" vertical="center" wrapText="1"/>
      <protection hidden="1"/>
    </xf>
    <xf numFmtId="2" fontId="19" fillId="0" borderId="12" xfId="0" applyNumberFormat="1" applyFont="1" applyFill="1" applyBorder="1" applyAlignment="1" applyProtection="1">
      <alignment vertical="center" wrapText="1"/>
      <protection hidden="1"/>
    </xf>
    <xf numFmtId="2" fontId="17" fillId="33" borderId="12" xfId="0" applyNumberFormat="1" applyFont="1" applyFill="1" applyBorder="1" applyAlignment="1" applyProtection="1">
      <alignment horizontal="right" vertical="center" wrapText="1"/>
      <protection hidden="1"/>
    </xf>
    <xf numFmtId="2" fontId="18" fillId="0" borderId="41" xfId="0" applyNumberFormat="1" applyFont="1" applyFill="1" applyBorder="1" applyAlignment="1" applyProtection="1">
      <alignment horizontal="right" wrapText="1"/>
      <protection hidden="1"/>
    </xf>
    <xf numFmtId="2" fontId="18" fillId="0" borderId="42" xfId="0" applyNumberFormat="1" applyFont="1" applyFill="1" applyBorder="1" applyAlignment="1" applyProtection="1">
      <alignment horizontal="right"/>
      <protection hidden="1"/>
    </xf>
    <xf numFmtId="2" fontId="18" fillId="0" borderId="43" xfId="0" applyNumberFormat="1" applyFont="1" applyFill="1" applyBorder="1" applyAlignment="1" applyProtection="1">
      <alignment horizontal="right"/>
      <protection hidden="1"/>
    </xf>
    <xf numFmtId="2" fontId="22" fillId="0" borderId="42" xfId="0" applyNumberFormat="1" applyFont="1" applyFill="1" applyBorder="1" applyAlignment="1" applyProtection="1">
      <alignment horizontal="right"/>
      <protection hidden="1"/>
    </xf>
    <xf numFmtId="2" fontId="20" fillId="0" borderId="22" xfId="0" applyNumberFormat="1" applyFont="1" applyFill="1" applyBorder="1" applyAlignment="1" applyProtection="1">
      <alignment horizontal="right" vertical="center" wrapText="1"/>
      <protection hidden="1"/>
    </xf>
    <xf numFmtId="2" fontId="20" fillId="0" borderId="12" xfId="0" applyNumberFormat="1" applyFont="1" applyFill="1" applyBorder="1" applyAlignment="1" applyProtection="1">
      <alignment horizontal="right" vertical="center" wrapText="1"/>
      <protection hidden="1"/>
    </xf>
    <xf numFmtId="2" fontId="18" fillId="0" borderId="19" xfId="0" applyNumberFormat="1" applyFont="1" applyFill="1" applyBorder="1" applyAlignment="1">
      <alignment horizontal="right" wrapText="1" shrinkToFit="1"/>
    </xf>
    <xf numFmtId="2" fontId="18" fillId="0" borderId="44" xfId="0" applyNumberFormat="1" applyFont="1" applyFill="1" applyBorder="1" applyAlignment="1">
      <alignment horizontal="right" wrapText="1" shrinkToFit="1"/>
    </xf>
    <xf numFmtId="2" fontId="18" fillId="0" borderId="13" xfId="0" applyNumberFormat="1" applyFont="1" applyFill="1" applyBorder="1" applyAlignment="1">
      <alignment horizontal="right" wrapText="1" shrinkToFit="1"/>
    </xf>
    <xf numFmtId="2" fontId="18" fillId="0" borderId="45" xfId="0" applyNumberFormat="1" applyFont="1" applyFill="1" applyBorder="1" applyAlignment="1">
      <alignment horizontal="right" wrapText="1" shrinkToFit="1"/>
    </xf>
    <xf numFmtId="2" fontId="22" fillId="0" borderId="13" xfId="0" applyNumberFormat="1" applyFont="1" applyFill="1" applyBorder="1" applyAlignment="1">
      <alignment horizontal="right" wrapText="1" shrinkToFit="1"/>
    </xf>
    <xf numFmtId="2" fontId="22" fillId="0" borderId="45" xfId="0" applyNumberFormat="1" applyFont="1" applyFill="1" applyBorder="1" applyAlignment="1">
      <alignment horizontal="right" wrapText="1" shrinkToFit="1"/>
    </xf>
    <xf numFmtId="2" fontId="18" fillId="0" borderId="17" xfId="0" applyNumberFormat="1" applyFont="1" applyFill="1" applyBorder="1" applyAlignment="1">
      <alignment horizontal="right" wrapText="1" shrinkToFit="1"/>
    </xf>
    <xf numFmtId="2" fontId="18" fillId="0" borderId="46" xfId="0" applyNumberFormat="1" applyFont="1" applyFill="1" applyBorder="1" applyAlignment="1">
      <alignment horizontal="right" wrapText="1" shrinkToFit="1"/>
    </xf>
    <xf numFmtId="2" fontId="20" fillId="33" borderId="22" xfId="0" applyNumberFormat="1" applyFont="1" applyFill="1" applyBorder="1" applyAlignment="1" applyProtection="1">
      <alignment horizontal="right" vertical="center" wrapText="1"/>
      <protection hidden="1"/>
    </xf>
    <xf numFmtId="2" fontId="20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5" xfId="0" applyFont="1" applyBorder="1" applyAlignment="1">
      <alignment wrapText="1"/>
    </xf>
    <xf numFmtId="0" fontId="8" fillId="0" borderId="0" xfId="0" applyFont="1" applyAlignment="1">
      <alignment/>
    </xf>
    <xf numFmtId="1" fontId="8" fillId="0" borderId="15" xfId="0" applyNumberFormat="1" applyFont="1" applyFill="1" applyBorder="1" applyAlignment="1">
      <alignment horizontal="right" vertical="center" wrapText="1"/>
    </xf>
    <xf numFmtId="1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top"/>
      <protection/>
    </xf>
    <xf numFmtId="0" fontId="8" fillId="0" borderId="17" xfId="0" applyNumberFormat="1" applyFont="1" applyFill="1" applyBorder="1" applyAlignment="1" applyProtection="1">
      <alignment horizontal="left" vertical="top" wrapText="1"/>
      <protection/>
    </xf>
    <xf numFmtId="1" fontId="17" fillId="7" borderId="22" xfId="0" applyNumberFormat="1" applyFont="1" applyFill="1" applyBorder="1" applyAlignment="1">
      <alignment horizontal="right" vertical="center" wrapText="1"/>
    </xf>
    <xf numFmtId="1" fontId="8" fillId="0" borderId="15" xfId="0" applyNumberFormat="1" applyFont="1" applyBorder="1" applyAlignment="1">
      <alignment/>
    </xf>
    <xf numFmtId="1" fontId="8" fillId="0" borderId="15" xfId="0" applyNumberFormat="1" applyFont="1" applyFill="1" applyBorder="1" applyAlignment="1">
      <alignment/>
    </xf>
    <xf numFmtId="1" fontId="8" fillId="0" borderId="15" xfId="0" applyNumberFormat="1" applyFont="1" applyFill="1" applyBorder="1" applyAlignment="1">
      <alignment horizontal="right" wrapText="1" shrinkToFit="1"/>
    </xf>
    <xf numFmtId="1" fontId="8" fillId="0" borderId="15" xfId="0" applyNumberFormat="1" applyFont="1" applyFill="1" applyBorder="1" applyAlignment="1" applyProtection="1">
      <alignment horizontal="right"/>
      <protection hidden="1" locked="0"/>
    </xf>
    <xf numFmtId="0" fontId="8" fillId="0" borderId="15" xfId="0" applyFont="1" applyFill="1" applyBorder="1" applyAlignment="1" applyProtection="1">
      <alignment horizontal="left" wrapText="1"/>
      <protection/>
    </xf>
    <xf numFmtId="194" fontId="17" fillId="7" borderId="12" xfId="0" applyNumberFormat="1" applyFont="1" applyFill="1" applyBorder="1" applyAlignment="1">
      <alignment horizontal="right" vertical="center" wrapText="1"/>
    </xf>
    <xf numFmtId="194" fontId="17" fillId="0" borderId="12" xfId="0" applyNumberFormat="1" applyFont="1" applyBorder="1" applyAlignment="1">
      <alignment horizontal="right" vertical="center" wrapText="1"/>
    </xf>
    <xf numFmtId="194" fontId="6" fillId="0" borderId="12" xfId="0" applyNumberFormat="1" applyFont="1" applyBorder="1" applyAlignment="1">
      <alignment horizontal="right" vertical="center" wrapText="1"/>
    </xf>
    <xf numFmtId="19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17" fillId="34" borderId="12" xfId="0" applyNumberFormat="1" applyFont="1" applyFill="1" applyBorder="1" applyAlignment="1">
      <alignment horizontal="right" wrapText="1" shrinkToFit="1"/>
    </xf>
    <xf numFmtId="194" fontId="17" fillId="0" borderId="19" xfId="0" applyNumberFormat="1" applyFont="1" applyFill="1" applyBorder="1" applyAlignment="1">
      <alignment horizontal="right" wrapText="1" shrinkToFit="1"/>
    </xf>
    <xf numFmtId="194" fontId="8" fillId="0" borderId="15" xfId="0" applyNumberFormat="1" applyFont="1" applyFill="1" applyBorder="1" applyAlignment="1">
      <alignment horizontal="right" wrapText="1" shrinkToFit="1"/>
    </xf>
    <xf numFmtId="194" fontId="19" fillId="34" borderId="15" xfId="0" applyNumberFormat="1" applyFont="1" applyFill="1" applyBorder="1" applyAlignment="1">
      <alignment horizontal="right" wrapText="1" shrinkToFit="1"/>
    </xf>
    <xf numFmtId="194" fontId="19" fillId="0" borderId="15" xfId="0" applyNumberFormat="1" applyFont="1" applyFill="1" applyBorder="1" applyAlignment="1">
      <alignment horizontal="right" wrapText="1" shrinkToFit="1"/>
    </xf>
    <xf numFmtId="194" fontId="19" fillId="0" borderId="47" xfId="0" applyNumberFormat="1" applyFont="1" applyFill="1" applyBorder="1" applyAlignment="1">
      <alignment horizontal="right" wrapText="1" shrinkToFit="1"/>
    </xf>
    <xf numFmtId="194" fontId="17" fillId="33" borderId="12" xfId="0" applyNumberFormat="1" applyFont="1" applyFill="1" applyBorder="1" applyAlignment="1" applyProtection="1">
      <alignment vertical="center" wrapText="1"/>
      <protection/>
    </xf>
    <xf numFmtId="194" fontId="17" fillId="33" borderId="12" xfId="0" applyNumberFormat="1" applyFont="1" applyFill="1" applyBorder="1" applyAlignment="1" applyProtection="1">
      <alignment horizontal="right" vertical="center"/>
      <protection hidden="1"/>
    </xf>
    <xf numFmtId="194" fontId="19" fillId="0" borderId="48" xfId="0" applyNumberFormat="1" applyFont="1" applyFill="1" applyBorder="1" applyAlignment="1" applyProtection="1">
      <alignment horizontal="right" wrapText="1"/>
      <protection hidden="1"/>
    </xf>
    <xf numFmtId="194" fontId="19" fillId="0" borderId="43" xfId="0" applyNumberFormat="1" applyFont="1" applyFill="1" applyBorder="1" applyAlignment="1" applyProtection="1">
      <alignment horizontal="right" wrapText="1"/>
      <protection hidden="1"/>
    </xf>
    <xf numFmtId="194" fontId="17" fillId="33" borderId="49" xfId="0" applyNumberFormat="1" applyFont="1" applyFill="1" applyBorder="1" applyAlignment="1" applyProtection="1">
      <alignment horizontal="right" vertical="center" wrapText="1"/>
      <protection hidden="1"/>
    </xf>
    <xf numFmtId="194" fontId="17" fillId="33" borderId="12" xfId="0" applyNumberFormat="1" applyFont="1" applyFill="1" applyBorder="1" applyAlignment="1" applyProtection="1">
      <alignment horizontal="right" vertical="center" wrapText="1"/>
      <protection hidden="1"/>
    </xf>
    <xf numFmtId="194" fontId="20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5" xfId="0" applyNumberFormat="1" applyFont="1" applyFill="1" applyBorder="1" applyAlignment="1" applyProtection="1">
      <alignment horizontal="right" shrinkToFit="1"/>
      <protection/>
    </xf>
    <xf numFmtId="1" fontId="8" fillId="0" borderId="15" xfId="0" applyNumberFormat="1" applyFont="1" applyBorder="1" applyAlignment="1">
      <alignment horizontal="right" vertical="top"/>
    </xf>
    <xf numFmtId="195" fontId="8" fillId="0" borderId="23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top"/>
      <protection hidden="1"/>
    </xf>
    <xf numFmtId="49" fontId="6" fillId="0" borderId="15" xfId="0" applyNumberFormat="1" applyFont="1" applyFill="1" applyBorder="1" applyAlignment="1" applyProtection="1">
      <alignment horizontal="right" vertical="top"/>
      <protection hidden="1"/>
    </xf>
    <xf numFmtId="195" fontId="6" fillId="33" borderId="15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5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39" xfId="0" applyNumberFormat="1" applyFont="1" applyFill="1" applyBorder="1" applyAlignment="1" applyProtection="1">
      <alignment vertical="center" wrapText="1"/>
      <protection hidden="1"/>
    </xf>
    <xf numFmtId="1" fontId="19" fillId="0" borderId="24" xfId="0" applyNumberFormat="1" applyFont="1" applyFill="1" applyBorder="1" applyAlignment="1" applyProtection="1">
      <alignment vertical="center" wrapText="1"/>
      <protection hidden="1"/>
    </xf>
    <xf numFmtId="1" fontId="17" fillId="33" borderId="15" xfId="0" applyNumberFormat="1" applyFont="1" applyFill="1" applyBorder="1" applyAlignment="1" applyProtection="1">
      <alignment horizontal="right" vertical="center"/>
      <protection hidden="1"/>
    </xf>
    <xf numFmtId="194" fontId="17" fillId="34" borderId="10" xfId="0" applyNumberFormat="1" applyFont="1" applyFill="1" applyBorder="1" applyAlignment="1">
      <alignment horizontal="right" wrapText="1" shrinkToFit="1"/>
    </xf>
    <xf numFmtId="194" fontId="17" fillId="34" borderId="21" xfId="0" applyNumberFormat="1" applyFont="1" applyFill="1" applyBorder="1" applyAlignment="1">
      <alignment horizontal="right" wrapText="1" shrinkToFit="1"/>
    </xf>
    <xf numFmtId="194" fontId="17" fillId="0" borderId="19" xfId="0" applyNumberFormat="1" applyFont="1" applyFill="1" applyBorder="1" applyAlignment="1" applyProtection="1">
      <alignment wrapText="1"/>
      <protection/>
    </xf>
    <xf numFmtId="194" fontId="17" fillId="0" borderId="48" xfId="0" applyNumberFormat="1" applyFont="1" applyFill="1" applyBorder="1" applyAlignment="1" applyProtection="1">
      <alignment horizontal="right" wrapText="1"/>
      <protection/>
    </xf>
    <xf numFmtId="194" fontId="17" fillId="0" borderId="15" xfId="0" applyNumberFormat="1" applyFont="1" applyFill="1" applyBorder="1" applyAlignment="1" applyProtection="1">
      <alignment wrapText="1"/>
      <protection/>
    </xf>
    <xf numFmtId="194" fontId="17" fillId="0" borderId="15" xfId="0" applyNumberFormat="1" applyFont="1" applyFill="1" applyBorder="1" applyAlignment="1">
      <alignment horizontal="right" wrapText="1" shrinkToFit="1"/>
    </xf>
    <xf numFmtId="194" fontId="19" fillId="0" borderId="17" xfId="0" applyNumberFormat="1" applyFont="1" applyFill="1" applyBorder="1" applyAlignment="1">
      <alignment horizontal="right" wrapText="1" shrinkToFit="1"/>
    </xf>
    <xf numFmtId="194" fontId="17" fillId="0" borderId="19" xfId="0" applyNumberFormat="1" applyFont="1" applyFill="1" applyBorder="1" applyAlignment="1" applyProtection="1">
      <alignment horizontal="right" wrapText="1"/>
      <protection/>
    </xf>
    <xf numFmtId="194" fontId="17" fillId="0" borderId="15" xfId="0" applyNumberFormat="1" applyFont="1" applyFill="1" applyBorder="1" applyAlignment="1" applyProtection="1">
      <alignment horizontal="right" wrapText="1"/>
      <protection/>
    </xf>
    <xf numFmtId="194" fontId="17" fillId="33" borderId="31" xfId="0" applyNumberFormat="1" applyFont="1" applyFill="1" applyBorder="1" applyAlignment="1" applyProtection="1">
      <alignment vertical="center" wrapText="1"/>
      <protection/>
    </xf>
    <xf numFmtId="194" fontId="17" fillId="33" borderId="12" xfId="0" applyNumberFormat="1" applyFont="1" applyFill="1" applyBorder="1" applyAlignment="1" applyProtection="1">
      <alignment horizontal="right" vertical="center" wrapText="1"/>
      <protection/>
    </xf>
    <xf numFmtId="194" fontId="17" fillId="0" borderId="10" xfId="0" applyNumberFormat="1" applyFont="1" applyFill="1" applyBorder="1" applyAlignment="1">
      <alignment horizontal="right" wrapText="1" shrinkToFit="1"/>
    </xf>
    <xf numFmtId="194" fontId="17" fillId="0" borderId="21" xfId="0" applyNumberFormat="1" applyFont="1" applyFill="1" applyBorder="1" applyAlignment="1">
      <alignment horizontal="right" wrapText="1" shrinkToFit="1"/>
    </xf>
    <xf numFmtId="194" fontId="19" fillId="0" borderId="10" xfId="0" applyNumberFormat="1" applyFont="1" applyFill="1" applyBorder="1" applyAlignment="1">
      <alignment horizontal="right" wrapText="1" shrinkToFit="1"/>
    </xf>
    <xf numFmtId="194" fontId="19" fillId="0" borderId="21" xfId="0" applyNumberFormat="1" applyFont="1" applyFill="1" applyBorder="1" applyAlignment="1">
      <alignment horizontal="right" wrapText="1" shrinkToFit="1"/>
    </xf>
    <xf numFmtId="194" fontId="19" fillId="0" borderId="15" xfId="0" applyNumberFormat="1" applyFont="1" applyFill="1" applyBorder="1" applyAlignment="1">
      <alignment horizontal="right" vertical="top" wrapText="1" shrinkToFit="1"/>
    </xf>
    <xf numFmtId="194" fontId="17" fillId="33" borderId="15" xfId="0" applyNumberFormat="1" applyFont="1" applyFill="1" applyBorder="1" applyAlignment="1">
      <alignment horizontal="right" wrapText="1" shrinkToFit="1"/>
    </xf>
    <xf numFmtId="194" fontId="18" fillId="0" borderId="24" xfId="0" applyNumberFormat="1" applyFont="1" applyFill="1" applyBorder="1" applyAlignment="1" applyProtection="1">
      <alignment vertical="center" wrapText="1"/>
      <protection hidden="1"/>
    </xf>
    <xf numFmtId="194" fontId="20" fillId="0" borderId="50" xfId="53" applyNumberFormat="1" applyFont="1" applyFill="1" applyBorder="1" applyAlignment="1">
      <alignment vertical="center" wrapText="1"/>
      <protection/>
    </xf>
    <xf numFmtId="194" fontId="19" fillId="0" borderId="24" xfId="0" applyNumberFormat="1" applyFont="1" applyFill="1" applyBorder="1" applyAlignment="1" applyProtection="1">
      <alignment horizontal="right"/>
      <protection hidden="1"/>
    </xf>
    <xf numFmtId="194" fontId="19" fillId="0" borderId="50" xfId="0" applyNumberFormat="1" applyFont="1" applyFill="1" applyBorder="1" applyAlignment="1" applyProtection="1">
      <alignment horizontal="right"/>
      <protection hidden="1"/>
    </xf>
    <xf numFmtId="194" fontId="19" fillId="0" borderId="17" xfId="0" applyNumberFormat="1" applyFont="1" applyFill="1" applyBorder="1" applyAlignment="1" applyProtection="1">
      <alignment horizontal="right"/>
      <protection hidden="1"/>
    </xf>
    <xf numFmtId="194" fontId="19" fillId="0" borderId="51" xfId="0" applyNumberFormat="1" applyFont="1" applyFill="1" applyBorder="1" applyAlignment="1" applyProtection="1">
      <alignment horizontal="right"/>
      <protection hidden="1"/>
    </xf>
    <xf numFmtId="194" fontId="19" fillId="0" borderId="15" xfId="0" applyNumberFormat="1" applyFont="1" applyFill="1" applyBorder="1" applyAlignment="1" applyProtection="1">
      <alignment horizontal="right"/>
      <protection hidden="1"/>
    </xf>
    <xf numFmtId="194" fontId="19" fillId="0" borderId="43" xfId="0" applyNumberFormat="1" applyFont="1" applyFill="1" applyBorder="1" applyAlignment="1" applyProtection="1">
      <alignment horizontal="right"/>
      <protection hidden="1"/>
    </xf>
    <xf numFmtId="194" fontId="17" fillId="33" borderId="31" xfId="0" applyNumberFormat="1" applyFont="1" applyFill="1" applyBorder="1" applyAlignment="1" applyProtection="1">
      <alignment horizontal="right" vertical="center"/>
      <protection hidden="1"/>
    </xf>
    <xf numFmtId="194" fontId="17" fillId="33" borderId="49" xfId="0" applyNumberFormat="1" applyFont="1" applyFill="1" applyBorder="1" applyAlignment="1" applyProtection="1">
      <alignment horizontal="right" vertical="center"/>
      <protection hidden="1"/>
    </xf>
    <xf numFmtId="194" fontId="17" fillId="33" borderId="24" xfId="0" applyNumberFormat="1" applyFont="1" applyFill="1" applyBorder="1" applyAlignment="1" applyProtection="1">
      <alignment horizontal="right" vertical="center"/>
      <protection hidden="1"/>
    </xf>
    <xf numFmtId="194" fontId="19" fillId="0" borderId="15" xfId="0" applyNumberFormat="1" applyFont="1" applyFill="1" applyBorder="1" applyAlignment="1" applyProtection="1">
      <alignment horizontal="right" wrapText="1"/>
      <protection hidden="1"/>
    </xf>
    <xf numFmtId="194" fontId="17" fillId="0" borderId="49" xfId="0" applyNumberFormat="1" applyFont="1" applyFill="1" applyBorder="1" applyAlignment="1" applyProtection="1">
      <alignment horizontal="right" vertical="center"/>
      <protection hidden="1"/>
    </xf>
    <xf numFmtId="194" fontId="19" fillId="0" borderId="31" xfId="0" applyNumberFormat="1" applyFont="1" applyFill="1" applyBorder="1" applyAlignment="1" applyProtection="1">
      <alignment horizontal="right"/>
      <protection hidden="1"/>
    </xf>
    <xf numFmtId="194" fontId="19" fillId="0" borderId="49" xfId="0" applyNumberFormat="1" applyFont="1" applyFill="1" applyBorder="1" applyAlignment="1" applyProtection="1">
      <alignment horizontal="right"/>
      <protection hidden="1"/>
    </xf>
    <xf numFmtId="194" fontId="17" fillId="33" borderId="22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0" fontId="6" fillId="0" borderId="0" xfId="0" applyFont="1" applyAlignment="1" applyProtection="1">
      <alignment horizontal="center" wrapText="1" shrinkToFit="1"/>
      <protection locked="0"/>
    </xf>
    <xf numFmtId="0" fontId="25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showZeros="0" tabSelected="1" view="pageBreakPreview" zoomScale="75" zoomScaleNormal="75" zoomScaleSheetLayoutView="75" zoomScalePageLayoutView="0" workbookViewId="0" topLeftCell="A1">
      <pane ySplit="6" topLeftCell="A141" activePane="bottomLeft" state="frozen"/>
      <selection pane="topLeft" activeCell="A1" sqref="A1"/>
      <selection pane="bottomLeft" activeCell="D3" sqref="D3:G3"/>
    </sheetView>
  </sheetViews>
  <sheetFormatPr defaultColWidth="9.00390625" defaultRowHeight="12.75"/>
  <cols>
    <col min="1" max="1" width="12.00390625" style="2" customWidth="1"/>
    <col min="2" max="2" width="72.875" style="2" customWidth="1"/>
    <col min="3" max="3" width="15.125" style="2" customWidth="1"/>
    <col min="4" max="4" width="14.00390625" style="44" customWidth="1"/>
    <col min="5" max="5" width="15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4:7" ht="45.75" customHeight="1">
      <c r="D1" s="316" t="s">
        <v>224</v>
      </c>
      <c r="E1" s="317"/>
      <c r="F1" s="317"/>
      <c r="G1" s="317"/>
    </row>
    <row r="2" spans="4:7" ht="24.75" customHeight="1">
      <c r="D2" s="318" t="s">
        <v>220</v>
      </c>
      <c r="E2" s="319"/>
      <c r="F2" s="319"/>
      <c r="G2" s="319"/>
    </row>
    <row r="3" spans="4:7" ht="29.25" customHeight="1">
      <c r="D3" s="320" t="s">
        <v>225</v>
      </c>
      <c r="E3" s="321"/>
      <c r="F3" s="321"/>
      <c r="G3" s="321"/>
    </row>
    <row r="4" spans="1:7" ht="38.25" customHeight="1">
      <c r="A4" s="322" t="s">
        <v>221</v>
      </c>
      <c r="B4" s="322"/>
      <c r="C4" s="322"/>
      <c r="D4" s="322"/>
      <c r="E4" s="322"/>
      <c r="F4" s="322"/>
      <c r="G4" s="322"/>
    </row>
    <row r="5" ht="15" customHeight="1" thickBot="1">
      <c r="G5" s="3"/>
    </row>
    <row r="6" spans="1:12" s="1" customFormat="1" ht="66" customHeight="1" thickBot="1">
      <c r="A6" s="45" t="s">
        <v>1</v>
      </c>
      <c r="B6" s="46" t="s">
        <v>2</v>
      </c>
      <c r="C6" s="24" t="s">
        <v>219</v>
      </c>
      <c r="D6" s="24" t="s">
        <v>217</v>
      </c>
      <c r="E6" s="24" t="s">
        <v>218</v>
      </c>
      <c r="F6" s="24" t="s">
        <v>48</v>
      </c>
      <c r="G6" s="38" t="s">
        <v>49</v>
      </c>
      <c r="L6" s="124"/>
    </row>
    <row r="7" spans="1:7" ht="23.25" customHeight="1" thickBot="1">
      <c r="A7" s="5"/>
      <c r="B7" s="7" t="s">
        <v>17</v>
      </c>
      <c r="C7" s="6"/>
      <c r="D7" s="6"/>
      <c r="E7" s="6"/>
      <c r="F7" s="7"/>
      <c r="G7" s="8"/>
    </row>
    <row r="8" spans="1:8" ht="22.5" customHeight="1" thickBot="1">
      <c r="A8" s="39">
        <v>10000000</v>
      </c>
      <c r="B8" s="40" t="s">
        <v>3</v>
      </c>
      <c r="C8" s="163">
        <f>C9+C12+C16+C22</f>
        <v>636060</v>
      </c>
      <c r="D8" s="163">
        <f>D9+D12+D16+D22</f>
        <v>636060</v>
      </c>
      <c r="E8" s="163">
        <f>E9+E12+E16+E22</f>
        <v>611198</v>
      </c>
      <c r="F8" s="283">
        <f aca="true" t="shared" si="0" ref="F8:G39">IF(C8=0,"",$E8/C8*100)</f>
        <v>96.09124925321511</v>
      </c>
      <c r="G8" s="284">
        <f t="shared" si="0"/>
        <v>96.09124925321511</v>
      </c>
      <c r="H8" s="122"/>
    </row>
    <row r="9" spans="1:8" ht="37.5">
      <c r="A9" s="80">
        <v>11000000</v>
      </c>
      <c r="B9" s="81" t="s">
        <v>4</v>
      </c>
      <c r="C9" s="186">
        <f>SUM(C10,C11)</f>
        <v>0</v>
      </c>
      <c r="D9" s="186">
        <f>SUM(D10,D11)</f>
        <v>0</v>
      </c>
      <c r="E9" s="186">
        <f>SUM(E10,E11)</f>
        <v>235</v>
      </c>
      <c r="F9" s="285">
        <f t="shared" si="0"/>
      </c>
      <c r="G9" s="286">
        <f t="shared" si="0"/>
      </c>
      <c r="H9" s="122"/>
    </row>
    <row r="10" spans="1:8" ht="20.25" hidden="1">
      <c r="A10" s="76">
        <v>11010000</v>
      </c>
      <c r="B10" s="15" t="s">
        <v>51</v>
      </c>
      <c r="C10" s="165"/>
      <c r="D10" s="187"/>
      <c r="E10" s="187"/>
      <c r="F10" s="263"/>
      <c r="G10" s="263">
        <f t="shared" si="0"/>
      </c>
      <c r="H10" s="123"/>
    </row>
    <row r="11" spans="1:8" ht="37.5">
      <c r="A11" s="76" t="s">
        <v>209</v>
      </c>
      <c r="B11" s="15" t="s">
        <v>210</v>
      </c>
      <c r="C11" s="165"/>
      <c r="D11" s="187"/>
      <c r="E11" s="187">
        <v>235</v>
      </c>
      <c r="F11" s="263"/>
      <c r="G11" s="263">
        <f t="shared" si="0"/>
      </c>
      <c r="H11" s="123"/>
    </row>
    <row r="12" spans="1:8" ht="20.25" customHeight="1">
      <c r="A12" s="71">
        <v>13000000</v>
      </c>
      <c r="B12" s="72" t="s">
        <v>90</v>
      </c>
      <c r="C12" s="188">
        <f>SUM(C13,C14,C15)</f>
        <v>70260</v>
      </c>
      <c r="D12" s="188">
        <f>SUM(D13,D14,D15)</f>
        <v>70260</v>
      </c>
      <c r="E12" s="188">
        <f>SUM(E13,E14,E15)</f>
        <v>37870</v>
      </c>
      <c r="F12" s="287">
        <f t="shared" si="0"/>
        <v>53.89980074010817</v>
      </c>
      <c r="G12" s="263">
        <f t="shared" si="0"/>
        <v>53.89980074010817</v>
      </c>
      <c r="H12" s="122"/>
    </row>
    <row r="13" spans="1:8" ht="60" customHeight="1" hidden="1">
      <c r="A13" s="74">
        <v>13010100</v>
      </c>
      <c r="B13" s="106" t="s">
        <v>189</v>
      </c>
      <c r="C13" s="189">
        <v>0</v>
      </c>
      <c r="D13" s="189">
        <v>0</v>
      </c>
      <c r="E13" s="189">
        <v>0</v>
      </c>
      <c r="F13" s="287">
        <f t="shared" si="0"/>
      </c>
      <c r="G13" s="263">
        <f t="shared" si="0"/>
      </c>
      <c r="H13" s="152"/>
    </row>
    <row r="14" spans="1:8" ht="74.25" customHeight="1">
      <c r="A14" s="74">
        <v>13010200</v>
      </c>
      <c r="B14" s="243" t="s">
        <v>211</v>
      </c>
      <c r="C14" s="189">
        <v>69760</v>
      </c>
      <c r="D14" s="189">
        <v>69760</v>
      </c>
      <c r="E14" s="189">
        <v>37364</v>
      </c>
      <c r="F14" s="287">
        <f t="shared" si="0"/>
        <v>53.56077981651376</v>
      </c>
      <c r="G14" s="263">
        <f t="shared" si="0"/>
        <v>53.56077981651376</v>
      </c>
      <c r="H14" s="122"/>
    </row>
    <row r="15" spans="1:8" ht="37.5">
      <c r="A15" s="78" t="s">
        <v>212</v>
      </c>
      <c r="B15" s="243" t="s">
        <v>213</v>
      </c>
      <c r="C15" s="165">
        <v>500</v>
      </c>
      <c r="D15" s="187">
        <v>500</v>
      </c>
      <c r="E15" s="187">
        <v>506</v>
      </c>
      <c r="F15" s="287">
        <f t="shared" si="0"/>
        <v>101.2</v>
      </c>
      <c r="G15" s="263">
        <f t="shared" si="0"/>
        <v>101.2</v>
      </c>
      <c r="H15" s="122"/>
    </row>
    <row r="16" spans="1:8" ht="20.25">
      <c r="A16" s="103">
        <v>14000000</v>
      </c>
      <c r="B16" s="104" t="s">
        <v>145</v>
      </c>
      <c r="C16" s="190">
        <f>SUM(C17+C19+C21)</f>
        <v>3500</v>
      </c>
      <c r="D16" s="190">
        <f>SUM(D17+D19+D21)</f>
        <v>3500</v>
      </c>
      <c r="E16" s="190">
        <f>SUM(E17+E19+E21)</f>
        <v>7309</v>
      </c>
      <c r="F16" s="287">
        <f t="shared" si="0"/>
        <v>208.82857142857142</v>
      </c>
      <c r="G16" s="263">
        <f t="shared" si="0"/>
        <v>208.82857142857142</v>
      </c>
      <c r="H16" s="122"/>
    </row>
    <row r="17" spans="1:8" ht="37.5" hidden="1">
      <c r="A17" s="105">
        <v>14040000</v>
      </c>
      <c r="B17" s="106" t="s">
        <v>146</v>
      </c>
      <c r="C17" s="165"/>
      <c r="D17" s="187"/>
      <c r="E17" s="187"/>
      <c r="F17" s="287">
        <f t="shared" si="0"/>
      </c>
      <c r="G17" s="263">
        <f t="shared" si="0"/>
      </c>
      <c r="H17" s="122"/>
    </row>
    <row r="18" spans="1:8" ht="20.25" hidden="1">
      <c r="A18" s="105">
        <v>14021900</v>
      </c>
      <c r="B18" s="106" t="s">
        <v>147</v>
      </c>
      <c r="C18" s="165"/>
      <c r="D18" s="187"/>
      <c r="E18" s="187"/>
      <c r="F18" s="287">
        <f t="shared" si="0"/>
      </c>
      <c r="G18" s="263">
        <f t="shared" si="0"/>
      </c>
      <c r="H18" s="122"/>
    </row>
    <row r="19" spans="1:8" ht="37.5" hidden="1">
      <c r="A19" s="105">
        <v>14030000</v>
      </c>
      <c r="B19" s="106" t="s">
        <v>148</v>
      </c>
      <c r="C19" s="165"/>
      <c r="D19" s="187"/>
      <c r="E19" s="187"/>
      <c r="F19" s="287">
        <f t="shared" si="0"/>
      </c>
      <c r="G19" s="263">
        <f t="shared" si="0"/>
      </c>
      <c r="H19" s="122"/>
    </row>
    <row r="20" spans="1:8" ht="20.25" hidden="1">
      <c r="A20" s="105">
        <v>14031900</v>
      </c>
      <c r="B20" s="106" t="s">
        <v>147</v>
      </c>
      <c r="C20" s="165"/>
      <c r="D20" s="187"/>
      <c r="E20" s="187"/>
      <c r="F20" s="287">
        <f t="shared" si="0"/>
      </c>
      <c r="G20" s="263">
        <f t="shared" si="0"/>
      </c>
      <c r="H20" s="122"/>
    </row>
    <row r="21" spans="1:8" ht="41.25" customHeight="1">
      <c r="A21" s="71">
        <v>14040000</v>
      </c>
      <c r="B21" s="72" t="s">
        <v>64</v>
      </c>
      <c r="C21" s="190">
        <v>3500</v>
      </c>
      <c r="D21" s="191">
        <v>3500</v>
      </c>
      <c r="E21" s="191">
        <v>7309</v>
      </c>
      <c r="F21" s="288">
        <f t="shared" si="0"/>
        <v>208.82857142857142</v>
      </c>
      <c r="G21" s="288">
        <f t="shared" si="0"/>
        <v>208.82857142857142</v>
      </c>
      <c r="H21" s="122"/>
    </row>
    <row r="22" spans="1:8" ht="20.25">
      <c r="A22" s="71">
        <v>18000000</v>
      </c>
      <c r="B22" s="72" t="s">
        <v>65</v>
      </c>
      <c r="C22" s="190">
        <f>C23+C33+C36</f>
        <v>562300</v>
      </c>
      <c r="D22" s="190">
        <f>D23+D33+D36</f>
        <v>562300</v>
      </c>
      <c r="E22" s="190">
        <f>E23+E33+E36</f>
        <v>565784</v>
      </c>
      <c r="F22" s="288">
        <f t="shared" si="0"/>
        <v>100.61959807931709</v>
      </c>
      <c r="G22" s="288">
        <f t="shared" si="0"/>
        <v>100.61959807931709</v>
      </c>
      <c r="H22" s="124"/>
    </row>
    <row r="23" spans="1:8" ht="20.25">
      <c r="A23" s="74">
        <v>18010000</v>
      </c>
      <c r="B23" s="75" t="s">
        <v>66</v>
      </c>
      <c r="C23" s="165">
        <f>C24+C25+C26+C27+C28+C29+C30+C31</f>
        <v>311900</v>
      </c>
      <c r="D23" s="165">
        <f>D24+D25+D26+D27+D28+D29+D30+D31</f>
        <v>311900</v>
      </c>
      <c r="E23" s="165">
        <f>E24+E25+E26+E27+E28+E29+E30+E31+E32</f>
        <v>332094</v>
      </c>
      <c r="F23" s="263">
        <f t="shared" si="0"/>
        <v>106.47451106123758</v>
      </c>
      <c r="G23" s="263">
        <f t="shared" si="0"/>
        <v>106.47451106123758</v>
      </c>
      <c r="H23" s="122"/>
    </row>
    <row r="24" spans="1:8" ht="56.25" hidden="1">
      <c r="A24" s="78" t="s">
        <v>91</v>
      </c>
      <c r="B24" s="73" t="s">
        <v>92</v>
      </c>
      <c r="C24" s="165"/>
      <c r="D24" s="187"/>
      <c r="E24" s="187"/>
      <c r="F24" s="263">
        <f t="shared" si="0"/>
      </c>
      <c r="G24" s="263">
        <f t="shared" si="0"/>
      </c>
      <c r="H24" s="122"/>
    </row>
    <row r="25" spans="1:8" ht="56.25">
      <c r="A25" s="79" t="s">
        <v>93</v>
      </c>
      <c r="B25" s="75" t="s">
        <v>120</v>
      </c>
      <c r="C25" s="165">
        <v>900</v>
      </c>
      <c r="D25" s="187">
        <v>900</v>
      </c>
      <c r="E25" s="187">
        <v>1582</v>
      </c>
      <c r="F25" s="263">
        <f t="shared" si="0"/>
        <v>175.7777777777778</v>
      </c>
      <c r="G25" s="263">
        <f t="shared" si="0"/>
        <v>175.7777777777778</v>
      </c>
      <c r="H25" s="122"/>
    </row>
    <row r="26" spans="1:8" ht="56.25">
      <c r="A26" s="79" t="s">
        <v>119</v>
      </c>
      <c r="B26" s="75" t="s">
        <v>94</v>
      </c>
      <c r="C26" s="165"/>
      <c r="D26" s="187"/>
      <c r="E26" s="187">
        <v>282</v>
      </c>
      <c r="F26" s="263">
        <f t="shared" si="0"/>
      </c>
      <c r="G26" s="263">
        <f t="shared" si="0"/>
      </c>
      <c r="H26" s="122"/>
    </row>
    <row r="27" spans="1:8" ht="56.25">
      <c r="A27" s="79" t="s">
        <v>95</v>
      </c>
      <c r="B27" s="75" t="s">
        <v>67</v>
      </c>
      <c r="C27" s="165">
        <v>1000</v>
      </c>
      <c r="D27" s="187">
        <v>1000</v>
      </c>
      <c r="E27" s="187">
        <v>1222</v>
      </c>
      <c r="F27" s="263">
        <f t="shared" si="0"/>
        <v>122.2</v>
      </c>
      <c r="G27" s="263">
        <f t="shared" si="0"/>
        <v>122.2</v>
      </c>
      <c r="H27" s="122"/>
    </row>
    <row r="28" spans="1:8" ht="20.25">
      <c r="A28" s="79" t="s">
        <v>96</v>
      </c>
      <c r="B28" s="75" t="s">
        <v>68</v>
      </c>
      <c r="C28" s="165">
        <v>19000</v>
      </c>
      <c r="D28" s="187">
        <v>19000</v>
      </c>
      <c r="E28" s="187">
        <v>29966</v>
      </c>
      <c r="F28" s="263">
        <f t="shared" si="0"/>
        <v>157.7157894736842</v>
      </c>
      <c r="G28" s="263">
        <f t="shared" si="0"/>
        <v>157.7157894736842</v>
      </c>
      <c r="H28" s="122"/>
    </row>
    <row r="29" spans="1:8" ht="20.25">
      <c r="A29" s="79" t="s">
        <v>97</v>
      </c>
      <c r="B29" s="75" t="s">
        <v>69</v>
      </c>
      <c r="C29" s="165">
        <v>282000</v>
      </c>
      <c r="D29" s="187">
        <v>282000</v>
      </c>
      <c r="E29" s="187">
        <v>289595</v>
      </c>
      <c r="F29" s="263">
        <f t="shared" si="0"/>
        <v>102.6932624113475</v>
      </c>
      <c r="G29" s="263">
        <f t="shared" si="0"/>
        <v>102.6932624113475</v>
      </c>
      <c r="H29" s="122"/>
    </row>
    <row r="30" spans="1:8" ht="20.25">
      <c r="A30" s="79" t="s">
        <v>98</v>
      </c>
      <c r="B30" s="75" t="s">
        <v>70</v>
      </c>
      <c r="C30" s="165">
        <v>9000</v>
      </c>
      <c r="D30" s="187">
        <v>9000</v>
      </c>
      <c r="E30" s="187">
        <v>9447</v>
      </c>
      <c r="F30" s="263">
        <f t="shared" si="0"/>
        <v>104.96666666666667</v>
      </c>
      <c r="G30" s="263">
        <f t="shared" si="0"/>
        <v>104.96666666666667</v>
      </c>
      <c r="H30" s="122"/>
    </row>
    <row r="31" spans="1:8" ht="20.25" hidden="1">
      <c r="A31" s="78" t="s">
        <v>99</v>
      </c>
      <c r="B31" s="73" t="s">
        <v>71</v>
      </c>
      <c r="C31" s="165"/>
      <c r="D31" s="187"/>
      <c r="E31" s="187"/>
      <c r="F31" s="263">
        <f t="shared" si="0"/>
      </c>
      <c r="G31" s="263">
        <f t="shared" si="0"/>
      </c>
      <c r="H31" s="122"/>
    </row>
    <row r="32" spans="1:8" ht="20.25" hidden="1">
      <c r="A32" s="78" t="s">
        <v>192</v>
      </c>
      <c r="B32" s="73" t="s">
        <v>193</v>
      </c>
      <c r="C32" s="165"/>
      <c r="D32" s="187"/>
      <c r="E32" s="187">
        <v>0</v>
      </c>
      <c r="F32" s="263"/>
      <c r="G32" s="263"/>
      <c r="H32" s="122"/>
    </row>
    <row r="33" spans="1:8" ht="20.25" hidden="1">
      <c r="A33" s="71">
        <v>18030000</v>
      </c>
      <c r="B33" s="72" t="s">
        <v>72</v>
      </c>
      <c r="C33" s="190">
        <f>SUM(C34,C35)</f>
        <v>0</v>
      </c>
      <c r="D33" s="191">
        <f>SUM(D34,D35)</f>
        <v>0</v>
      </c>
      <c r="E33" s="191">
        <f>SUM(E34,E35)</f>
        <v>0</v>
      </c>
      <c r="F33" s="263">
        <f t="shared" si="0"/>
      </c>
      <c r="G33" s="263">
        <f t="shared" si="0"/>
      </c>
      <c r="H33" s="122"/>
    </row>
    <row r="34" spans="1:8" ht="20.25" hidden="1">
      <c r="A34" s="78" t="s">
        <v>100</v>
      </c>
      <c r="B34" s="73" t="s">
        <v>73</v>
      </c>
      <c r="C34" s="165"/>
      <c r="D34" s="187"/>
      <c r="E34" s="187"/>
      <c r="F34" s="263">
        <f t="shared" si="0"/>
      </c>
      <c r="G34" s="263">
        <f t="shared" si="0"/>
      </c>
      <c r="H34" s="122"/>
    </row>
    <row r="35" spans="1:8" ht="20.25" hidden="1">
      <c r="A35" s="78" t="s">
        <v>101</v>
      </c>
      <c r="B35" s="73" t="s">
        <v>74</v>
      </c>
      <c r="C35" s="165"/>
      <c r="D35" s="187"/>
      <c r="E35" s="187"/>
      <c r="F35" s="263" t="s">
        <v>16</v>
      </c>
      <c r="G35" s="263">
        <f t="shared" si="0"/>
      </c>
      <c r="H35" s="122"/>
    </row>
    <row r="36" spans="1:8" ht="20.25">
      <c r="A36" s="71">
        <v>18050000</v>
      </c>
      <c r="B36" s="72" t="s">
        <v>75</v>
      </c>
      <c r="C36" s="190">
        <f>SUM(C37,C38,C39)</f>
        <v>250400</v>
      </c>
      <c r="D36" s="190">
        <f>SUM(D37,D38,D39)</f>
        <v>250400</v>
      </c>
      <c r="E36" s="190">
        <f>SUM(E37,E38,E39)</f>
        <v>233690</v>
      </c>
      <c r="F36" s="263">
        <f t="shared" si="0"/>
        <v>93.32667731629392</v>
      </c>
      <c r="G36" s="263">
        <f t="shared" si="0"/>
        <v>93.32667731629392</v>
      </c>
      <c r="H36" s="122"/>
    </row>
    <row r="37" spans="1:8" ht="20.25" hidden="1">
      <c r="A37" s="78" t="s">
        <v>102</v>
      </c>
      <c r="B37" s="73" t="s">
        <v>76</v>
      </c>
      <c r="C37" s="165"/>
      <c r="D37" s="187"/>
      <c r="E37" s="187"/>
      <c r="F37" s="263">
        <f t="shared" si="0"/>
      </c>
      <c r="G37" s="263">
        <f t="shared" si="0"/>
      </c>
      <c r="H37" s="122"/>
    </row>
    <row r="38" spans="1:8" ht="20.25">
      <c r="A38" s="79" t="s">
        <v>103</v>
      </c>
      <c r="B38" s="75" t="s">
        <v>77</v>
      </c>
      <c r="C38" s="165">
        <v>67400</v>
      </c>
      <c r="D38" s="187">
        <v>67400</v>
      </c>
      <c r="E38" s="187">
        <v>71740</v>
      </c>
      <c r="F38" s="263">
        <f t="shared" si="0"/>
        <v>106.43916913946587</v>
      </c>
      <c r="G38" s="263">
        <f t="shared" si="0"/>
        <v>106.43916913946587</v>
      </c>
      <c r="H38" s="122"/>
    </row>
    <row r="39" spans="1:8" ht="57" thickBot="1">
      <c r="A39" s="95" t="s">
        <v>104</v>
      </c>
      <c r="B39" s="248" t="s">
        <v>105</v>
      </c>
      <c r="C39" s="192">
        <v>183000</v>
      </c>
      <c r="D39" s="193">
        <v>183000</v>
      </c>
      <c r="E39" s="193">
        <v>161950</v>
      </c>
      <c r="F39" s="263">
        <f t="shared" si="0"/>
        <v>88.49726775956283</v>
      </c>
      <c r="G39" s="289">
        <f t="shared" si="0"/>
        <v>88.49726775956283</v>
      </c>
      <c r="H39" s="122"/>
    </row>
    <row r="40" spans="1:8" ht="24" customHeight="1" thickBot="1">
      <c r="A40" s="39">
        <v>20000000</v>
      </c>
      <c r="B40" s="40" t="s">
        <v>5</v>
      </c>
      <c r="C40" s="163">
        <f>C41+C46+C56</f>
        <v>400</v>
      </c>
      <c r="D40" s="163">
        <f>D41+D46+D56</f>
        <v>400</v>
      </c>
      <c r="E40" s="163">
        <f>E41+E46+E56</f>
        <v>324</v>
      </c>
      <c r="F40" s="283">
        <f aca="true" t="shared" si="1" ref="F40:F60">IF(C40=0,"",$E40/C40*100)</f>
        <v>81</v>
      </c>
      <c r="G40" s="284">
        <f aca="true" t="shared" si="2" ref="G40:G60">IF(D40=0,"",$E40/D40*100)</f>
        <v>81</v>
      </c>
      <c r="H40" s="122"/>
    </row>
    <row r="41" spans="1:8" ht="20.25">
      <c r="A41" s="99">
        <v>21000000</v>
      </c>
      <c r="B41" s="100" t="s">
        <v>6</v>
      </c>
      <c r="C41" s="186">
        <f>C42+C43</f>
        <v>100</v>
      </c>
      <c r="D41" s="186">
        <f>D42+D43</f>
        <v>100</v>
      </c>
      <c r="E41" s="186">
        <f>E42+E43</f>
        <v>0</v>
      </c>
      <c r="F41" s="290">
        <f t="shared" si="1"/>
        <v>0</v>
      </c>
      <c r="G41" s="290">
        <f t="shared" si="2"/>
        <v>0</v>
      </c>
      <c r="H41" s="122"/>
    </row>
    <row r="42" spans="1:8" ht="58.5" customHeight="1" hidden="1">
      <c r="A42" s="74">
        <v>21010300</v>
      </c>
      <c r="B42" s="77" t="s">
        <v>109</v>
      </c>
      <c r="C42" s="189"/>
      <c r="D42" s="189"/>
      <c r="E42" s="189"/>
      <c r="F42" s="291">
        <f t="shared" si="1"/>
      </c>
      <c r="G42" s="291">
        <f t="shared" si="2"/>
      </c>
      <c r="H42" s="122"/>
    </row>
    <row r="43" spans="1:8" ht="20.25">
      <c r="A43" s="74">
        <v>21080000</v>
      </c>
      <c r="B43" s="75" t="s">
        <v>7</v>
      </c>
      <c r="C43" s="165">
        <f>C44</f>
        <v>100</v>
      </c>
      <c r="D43" s="165">
        <f>D44</f>
        <v>100</v>
      </c>
      <c r="E43" s="165">
        <f>E44</f>
        <v>0</v>
      </c>
      <c r="F43" s="263">
        <f t="shared" si="1"/>
        <v>0</v>
      </c>
      <c r="G43" s="263">
        <f t="shared" si="2"/>
        <v>0</v>
      </c>
      <c r="H43" s="122"/>
    </row>
    <row r="44" spans="1:8" ht="21.75" customHeight="1">
      <c r="A44" s="79" t="s">
        <v>110</v>
      </c>
      <c r="B44" s="75" t="s">
        <v>81</v>
      </c>
      <c r="C44" s="165">
        <v>100</v>
      </c>
      <c r="D44" s="187">
        <v>100</v>
      </c>
      <c r="E44" s="187"/>
      <c r="F44" s="263">
        <f t="shared" si="1"/>
        <v>0</v>
      </c>
      <c r="G44" s="263">
        <f>IF(D44=0,"",$E44/D44*100)</f>
        <v>0</v>
      </c>
      <c r="H44" s="122"/>
    </row>
    <row r="45" spans="1:8" ht="61.5" customHeight="1" hidden="1">
      <c r="A45" s="78" t="s">
        <v>159</v>
      </c>
      <c r="B45" s="73" t="s">
        <v>160</v>
      </c>
      <c r="C45" s="165"/>
      <c r="D45" s="187"/>
      <c r="E45" s="187"/>
      <c r="F45" s="263">
        <f t="shared" si="1"/>
      </c>
      <c r="G45" s="263">
        <f>IF(D45=0,"",$E45/D45*100)</f>
      </c>
      <c r="H45" s="122"/>
    </row>
    <row r="46" spans="1:8" ht="37.5">
      <c r="A46" s="71">
        <v>22000000</v>
      </c>
      <c r="B46" s="72" t="s">
        <v>82</v>
      </c>
      <c r="C46" s="190">
        <f>C47+C51+C53</f>
        <v>300</v>
      </c>
      <c r="D46" s="190">
        <f>D47+D51+D53</f>
        <v>300</v>
      </c>
      <c r="E46" s="190">
        <f>E47+E51+E53</f>
        <v>324</v>
      </c>
      <c r="F46" s="288">
        <f t="shared" si="1"/>
        <v>108</v>
      </c>
      <c r="G46" s="288">
        <f t="shared" si="2"/>
        <v>108</v>
      </c>
      <c r="H46" s="122"/>
    </row>
    <row r="47" spans="1:8" ht="20.25">
      <c r="A47" s="74">
        <v>22010000</v>
      </c>
      <c r="B47" s="88" t="s">
        <v>123</v>
      </c>
      <c r="C47" s="165">
        <f>C48+C49+C50</f>
        <v>300</v>
      </c>
      <c r="D47" s="165">
        <f>D48+D49+D50</f>
        <v>300</v>
      </c>
      <c r="E47" s="165">
        <f>E48+E49+E50</f>
        <v>324</v>
      </c>
      <c r="F47" s="263">
        <f t="shared" si="1"/>
        <v>108</v>
      </c>
      <c r="G47" s="263">
        <f t="shared" si="2"/>
        <v>108</v>
      </c>
      <c r="H47" s="122"/>
    </row>
    <row r="48" spans="1:8" ht="56.25" hidden="1">
      <c r="A48" s="89">
        <v>22010300</v>
      </c>
      <c r="B48" s="77" t="s">
        <v>125</v>
      </c>
      <c r="C48" s="165"/>
      <c r="D48" s="187"/>
      <c r="E48" s="187"/>
      <c r="F48" s="263">
        <f t="shared" si="1"/>
      </c>
      <c r="G48" s="263">
        <f t="shared" si="2"/>
      </c>
      <c r="H48" s="122"/>
    </row>
    <row r="49" spans="1:8" ht="21" thickBot="1">
      <c r="A49" s="89">
        <v>22012500</v>
      </c>
      <c r="B49" s="77" t="s">
        <v>124</v>
      </c>
      <c r="C49" s="165">
        <v>300</v>
      </c>
      <c r="D49" s="187">
        <v>300</v>
      </c>
      <c r="E49" s="187">
        <v>324</v>
      </c>
      <c r="F49" s="263">
        <f t="shared" si="1"/>
        <v>108</v>
      </c>
      <c r="G49" s="263">
        <f t="shared" si="2"/>
        <v>108</v>
      </c>
      <c r="H49" s="122"/>
    </row>
    <row r="50" spans="1:8" ht="37.5" hidden="1">
      <c r="A50" s="106">
        <v>22012600</v>
      </c>
      <c r="B50" s="106" t="s">
        <v>149</v>
      </c>
      <c r="C50" s="165"/>
      <c r="D50" s="187"/>
      <c r="E50" s="187"/>
      <c r="F50" s="263">
        <f t="shared" si="1"/>
      </c>
      <c r="G50" s="263">
        <f t="shared" si="2"/>
      </c>
      <c r="H50" s="122"/>
    </row>
    <row r="51" spans="1:8" ht="56.25" hidden="1">
      <c r="A51" s="79" t="s">
        <v>111</v>
      </c>
      <c r="B51" s="77" t="s">
        <v>121</v>
      </c>
      <c r="C51" s="165"/>
      <c r="D51" s="187"/>
      <c r="E51" s="187"/>
      <c r="F51" s="263">
        <f t="shared" si="1"/>
      </c>
      <c r="G51" s="263">
        <f t="shared" si="2"/>
      </c>
      <c r="H51" s="122"/>
    </row>
    <row r="52" spans="1:8" ht="56.25" hidden="1">
      <c r="A52" s="78" t="s">
        <v>112</v>
      </c>
      <c r="B52" s="77" t="s">
        <v>122</v>
      </c>
      <c r="C52" s="165"/>
      <c r="D52" s="187"/>
      <c r="E52" s="187"/>
      <c r="F52" s="263">
        <f t="shared" si="1"/>
      </c>
      <c r="G52" s="263">
        <f t="shared" si="2"/>
      </c>
      <c r="H52" s="122"/>
    </row>
    <row r="53" spans="1:8" ht="20.25" hidden="1">
      <c r="A53" s="71">
        <v>22090000</v>
      </c>
      <c r="B53" s="72" t="s">
        <v>83</v>
      </c>
      <c r="C53" s="165"/>
      <c r="D53" s="165"/>
      <c r="E53" s="165"/>
      <c r="F53" s="263">
        <f t="shared" si="1"/>
      </c>
      <c r="G53" s="263">
        <f t="shared" si="2"/>
      </c>
      <c r="H53" s="122"/>
    </row>
    <row r="54" spans="1:8" ht="56.25" hidden="1">
      <c r="A54" s="79" t="s">
        <v>113</v>
      </c>
      <c r="B54" s="73" t="s">
        <v>84</v>
      </c>
      <c r="C54" s="165"/>
      <c r="D54" s="165"/>
      <c r="E54" s="165"/>
      <c r="F54" s="263">
        <f t="shared" si="1"/>
      </c>
      <c r="G54" s="263">
        <f t="shared" si="2"/>
      </c>
      <c r="H54" s="122"/>
    </row>
    <row r="55" spans="1:8" ht="48" customHeight="1" hidden="1">
      <c r="A55" s="78" t="s">
        <v>114</v>
      </c>
      <c r="B55" s="77" t="s">
        <v>115</v>
      </c>
      <c r="C55" s="165"/>
      <c r="D55" s="187"/>
      <c r="E55" s="187"/>
      <c r="F55" s="263">
        <f t="shared" si="1"/>
      </c>
      <c r="G55" s="263">
        <f t="shared" si="2"/>
      </c>
      <c r="H55" s="122"/>
    </row>
    <row r="56" spans="1:8" ht="20.25" hidden="1">
      <c r="A56" s="71">
        <v>24000000</v>
      </c>
      <c r="B56" s="72" t="s">
        <v>85</v>
      </c>
      <c r="C56" s="190">
        <f>SUM(C57,C58)</f>
        <v>0</v>
      </c>
      <c r="D56" s="191">
        <f>SUM(D57,D58)</f>
        <v>0</v>
      </c>
      <c r="E56" s="191">
        <f>SUM(E57,E58)</f>
        <v>0</v>
      </c>
      <c r="F56" s="263">
        <f t="shared" si="1"/>
      </c>
      <c r="G56" s="263">
        <f t="shared" si="2"/>
      </c>
      <c r="H56" s="122"/>
    </row>
    <row r="57" spans="1:8" ht="20.25" hidden="1">
      <c r="A57" s="78" t="s">
        <v>116</v>
      </c>
      <c r="B57" s="73" t="s">
        <v>7</v>
      </c>
      <c r="C57" s="165"/>
      <c r="D57" s="187"/>
      <c r="E57" s="187"/>
      <c r="F57" s="263">
        <f t="shared" si="1"/>
      </c>
      <c r="G57" s="263">
        <f t="shared" si="2"/>
      </c>
      <c r="H57" s="122"/>
    </row>
    <row r="58" spans="1:8" ht="92.25" customHeight="1" hidden="1">
      <c r="A58" s="105">
        <v>24062200</v>
      </c>
      <c r="B58" s="146" t="s">
        <v>194</v>
      </c>
      <c r="C58" s="194"/>
      <c r="D58" s="195"/>
      <c r="E58" s="195"/>
      <c r="F58" s="263">
        <f t="shared" si="1"/>
      </c>
      <c r="G58" s="263">
        <f t="shared" si="2"/>
      </c>
      <c r="H58" s="122"/>
    </row>
    <row r="59" spans="1:8" ht="20.25" hidden="1">
      <c r="A59" s="158" t="s">
        <v>117</v>
      </c>
      <c r="B59" s="72" t="s">
        <v>118</v>
      </c>
      <c r="C59" s="190">
        <f>SUM(C60)</f>
        <v>0</v>
      </c>
      <c r="D59" s="190">
        <f>SUM(D60)</f>
        <v>0</v>
      </c>
      <c r="E59" s="190">
        <f>SUM(E60)</f>
        <v>0</v>
      </c>
      <c r="F59" s="288">
        <f t="shared" si="1"/>
      </c>
      <c r="G59" s="288">
        <f t="shared" si="2"/>
      </c>
      <c r="H59" s="122"/>
    </row>
    <row r="60" spans="1:8" ht="33.75" customHeight="1" hidden="1" thickBot="1">
      <c r="A60" s="78" t="s">
        <v>201</v>
      </c>
      <c r="B60" s="106" t="s">
        <v>202</v>
      </c>
      <c r="C60" s="165"/>
      <c r="D60" s="187"/>
      <c r="E60" s="187"/>
      <c r="F60" s="263">
        <f t="shared" si="1"/>
      </c>
      <c r="G60" s="263">
        <f t="shared" si="2"/>
      </c>
      <c r="H60" s="122"/>
    </row>
    <row r="61" spans="1:8" s="12" customFormat="1" ht="26.25" customHeight="1" thickBot="1">
      <c r="A61" s="157"/>
      <c r="B61" s="147" t="s">
        <v>61</v>
      </c>
      <c r="C61" s="196">
        <f>C8+C40+C59</f>
        <v>636460</v>
      </c>
      <c r="D61" s="196">
        <f>D8+D40+D59</f>
        <v>636460</v>
      </c>
      <c r="E61" s="196">
        <f>E8+E40+E59</f>
        <v>611522</v>
      </c>
      <c r="F61" s="292">
        <f aca="true" t="shared" si="3" ref="F61:F75">IF(C61=0,"",$E61/C61*100)</f>
        <v>96.08176476133615</v>
      </c>
      <c r="G61" s="293">
        <f aca="true" t="shared" si="4" ref="G61:G75">IF(D61=0,"",$E61/D61*100)</f>
        <v>96.08176476133615</v>
      </c>
      <c r="H61" s="125"/>
    </row>
    <row r="62" spans="1:8" s="12" customFormat="1" ht="26.25" customHeight="1" thickBot="1">
      <c r="A62" s="154">
        <v>40000000</v>
      </c>
      <c r="B62" s="102" t="s">
        <v>60</v>
      </c>
      <c r="C62" s="163">
        <f>C63+C64+C74+C72</f>
        <v>292405</v>
      </c>
      <c r="D62" s="163">
        <f>D63+D64+D74+D72</f>
        <v>292405</v>
      </c>
      <c r="E62" s="163">
        <f>E63+E64+E74+E72</f>
        <v>292405</v>
      </c>
      <c r="F62" s="283">
        <f t="shared" si="3"/>
        <v>100</v>
      </c>
      <c r="G62" s="284">
        <f>IF(D62=0,"",$E62/D62*100)</f>
        <v>100</v>
      </c>
      <c r="H62" s="125"/>
    </row>
    <row r="63" spans="1:8" s="12" customFormat="1" ht="26.25" customHeight="1" hidden="1" thickBot="1">
      <c r="A63" s="155">
        <v>41020100</v>
      </c>
      <c r="B63" s="156" t="s">
        <v>203</v>
      </c>
      <c r="C63" s="197"/>
      <c r="D63" s="197"/>
      <c r="E63" s="197"/>
      <c r="F63" s="294">
        <f t="shared" si="3"/>
      </c>
      <c r="G63" s="295">
        <f>IF(D63=0,"",$E63/D63*100)</f>
      </c>
      <c r="H63" s="125"/>
    </row>
    <row r="64" spans="1:8" ht="20.25" customHeight="1" hidden="1" thickBot="1">
      <c r="A64" s="150">
        <v>41030000</v>
      </c>
      <c r="B64" s="151" t="s">
        <v>181</v>
      </c>
      <c r="C64" s="186">
        <f>SUM(C65:C68)</f>
        <v>0</v>
      </c>
      <c r="D64" s="186">
        <f>SUM(D65:D68)</f>
        <v>0</v>
      </c>
      <c r="E64" s="186">
        <f>SUM(E65:E68)</f>
        <v>0</v>
      </c>
      <c r="F64" s="294">
        <f t="shared" si="3"/>
      </c>
      <c r="G64" s="295">
        <f>IF(D64=0,"",$E64/D64*100)</f>
      </c>
      <c r="H64" s="122"/>
    </row>
    <row r="65" spans="1:8" ht="39" customHeight="1" hidden="1" thickBot="1">
      <c r="A65" s="105"/>
      <c r="B65" s="106"/>
      <c r="C65" s="198"/>
      <c r="D65" s="198"/>
      <c r="E65" s="198"/>
      <c r="F65" s="294">
        <f t="shared" si="3"/>
      </c>
      <c r="G65" s="295">
        <f>IF(D65=0,"",$E65/D65*100)</f>
      </c>
      <c r="H65" s="122"/>
    </row>
    <row r="66" spans="1:8" ht="19.5" customHeight="1" hidden="1" thickBot="1">
      <c r="A66" s="105">
        <v>41033900</v>
      </c>
      <c r="B66" s="106" t="s">
        <v>86</v>
      </c>
      <c r="C66" s="198"/>
      <c r="D66" s="198"/>
      <c r="E66" s="198"/>
      <c r="F66" s="296">
        <f t="shared" si="3"/>
      </c>
      <c r="G66" s="297">
        <f t="shared" si="4"/>
      </c>
      <c r="H66" s="122"/>
    </row>
    <row r="67" spans="1:8" ht="20.25" customHeight="1" hidden="1" thickBot="1">
      <c r="A67" s="89">
        <v>41034200</v>
      </c>
      <c r="B67" s="106" t="s">
        <v>190</v>
      </c>
      <c r="C67" s="198"/>
      <c r="D67" s="198"/>
      <c r="E67" s="198"/>
      <c r="F67" s="296">
        <f t="shared" si="3"/>
      </c>
      <c r="G67" s="297">
        <f t="shared" si="4"/>
      </c>
      <c r="H67" s="122"/>
    </row>
    <row r="68" spans="1:8" ht="19.5" customHeight="1" hidden="1" thickBot="1">
      <c r="A68" s="78"/>
      <c r="B68" s="73"/>
      <c r="C68" s="199"/>
      <c r="D68" s="187"/>
      <c r="E68" s="187"/>
      <c r="F68" s="296">
        <f t="shared" si="3"/>
      </c>
      <c r="G68" s="297">
        <f t="shared" si="4"/>
      </c>
      <c r="H68" s="126"/>
    </row>
    <row r="69" spans="1:8" ht="23.25" customHeight="1" hidden="1">
      <c r="A69" s="150">
        <v>41040000</v>
      </c>
      <c r="B69" s="151" t="s">
        <v>191</v>
      </c>
      <c r="C69" s="188">
        <f>SUM(C70,C71)</f>
        <v>0</v>
      </c>
      <c r="D69" s="188">
        <f>SUM(D70,D71)</f>
        <v>0</v>
      </c>
      <c r="E69" s="188">
        <f>SUM(E70,E71)</f>
        <v>0</v>
      </c>
      <c r="F69" s="296">
        <f t="shared" si="3"/>
      </c>
      <c r="G69" s="297">
        <f t="shared" si="4"/>
      </c>
      <c r="H69" s="123"/>
    </row>
    <row r="70" spans="1:8" ht="18" customHeight="1" hidden="1">
      <c r="A70" s="150"/>
      <c r="B70" s="106"/>
      <c r="C70" s="189"/>
      <c r="D70" s="189"/>
      <c r="E70" s="189"/>
      <c r="F70" s="296">
        <f t="shared" si="3"/>
      </c>
      <c r="G70" s="297">
        <f t="shared" si="4"/>
      </c>
      <c r="H70" s="123"/>
    </row>
    <row r="71" spans="1:8" ht="30.75" customHeight="1" hidden="1">
      <c r="A71" s="105"/>
      <c r="B71" s="106"/>
      <c r="C71" s="200"/>
      <c r="D71" s="187"/>
      <c r="E71" s="187"/>
      <c r="F71" s="296">
        <f t="shared" si="3"/>
      </c>
      <c r="G71" s="297">
        <f t="shared" si="4"/>
      </c>
      <c r="H71" s="127"/>
    </row>
    <row r="72" spans="1:8" ht="33.75" customHeight="1" thickBot="1">
      <c r="A72" s="150">
        <v>41040000</v>
      </c>
      <c r="B72" s="151" t="s">
        <v>207</v>
      </c>
      <c r="C72" s="201">
        <f>C73</f>
        <v>292405</v>
      </c>
      <c r="D72" s="201">
        <f>D73</f>
        <v>292405</v>
      </c>
      <c r="E72" s="201">
        <f>E73</f>
        <v>292405</v>
      </c>
      <c r="F72" s="294">
        <f t="shared" si="3"/>
        <v>100</v>
      </c>
      <c r="G72" s="295">
        <f t="shared" si="4"/>
        <v>100</v>
      </c>
      <c r="H72" s="127"/>
    </row>
    <row r="73" spans="1:8" ht="30" customHeight="1" thickBot="1">
      <c r="A73" s="105">
        <v>41040400</v>
      </c>
      <c r="B73" s="106" t="s">
        <v>214</v>
      </c>
      <c r="C73" s="200">
        <v>292405</v>
      </c>
      <c r="D73" s="187">
        <v>292405</v>
      </c>
      <c r="E73" s="187">
        <v>292405</v>
      </c>
      <c r="F73" s="296">
        <f t="shared" si="3"/>
        <v>100</v>
      </c>
      <c r="G73" s="297">
        <f t="shared" si="4"/>
        <v>100</v>
      </c>
      <c r="H73" s="127"/>
    </row>
    <row r="74" spans="1:8" ht="30" customHeight="1" hidden="1">
      <c r="A74" s="150">
        <v>41050000</v>
      </c>
      <c r="B74" s="151" t="s">
        <v>182</v>
      </c>
      <c r="C74" s="201"/>
      <c r="D74" s="201"/>
      <c r="E74" s="201"/>
      <c r="F74" s="288">
        <f t="shared" si="3"/>
      </c>
      <c r="G74" s="288">
        <f t="shared" si="4"/>
      </c>
      <c r="H74" s="122"/>
    </row>
    <row r="75" spans="1:8" ht="25.5" customHeight="1" hidden="1">
      <c r="A75" s="105"/>
      <c r="B75" s="149"/>
      <c r="C75" s="200"/>
      <c r="D75" s="187"/>
      <c r="E75" s="187"/>
      <c r="F75" s="263">
        <f t="shared" si="3"/>
      </c>
      <c r="G75" s="263">
        <f t="shared" si="4"/>
      </c>
      <c r="H75" s="127"/>
    </row>
    <row r="76" spans="1:8" ht="21.75" customHeight="1" hidden="1">
      <c r="A76" s="105"/>
      <c r="B76" s="106"/>
      <c r="C76" s="200"/>
      <c r="D76" s="187"/>
      <c r="E76" s="187"/>
      <c r="F76" s="263">
        <f aca="true" t="shared" si="5" ref="F76:G87">IF(C76=0,"",$E76/C76*100)</f>
      </c>
      <c r="G76" s="263">
        <f t="shared" si="5"/>
      </c>
      <c r="H76" s="127"/>
    </row>
    <row r="77" spans="1:8" ht="29.25" customHeight="1" hidden="1">
      <c r="A77" s="105"/>
      <c r="B77" s="106"/>
      <c r="C77" s="200"/>
      <c r="D77" s="187"/>
      <c r="E77" s="187"/>
      <c r="F77" s="263">
        <f t="shared" si="5"/>
      </c>
      <c r="G77" s="263">
        <f t="shared" si="5"/>
      </c>
      <c r="H77" s="127"/>
    </row>
    <row r="78" spans="1:8" ht="18" customHeight="1" hidden="1">
      <c r="A78" s="105"/>
      <c r="B78" s="148"/>
      <c r="C78" s="202"/>
      <c r="D78" s="187"/>
      <c r="E78" s="187"/>
      <c r="F78" s="263">
        <f t="shared" si="5"/>
      </c>
      <c r="G78" s="263">
        <f t="shared" si="5"/>
      </c>
      <c r="H78" s="122"/>
    </row>
    <row r="79" spans="1:8" ht="27.75" customHeight="1" hidden="1">
      <c r="A79" s="106"/>
      <c r="B79" s="106"/>
      <c r="C79" s="202"/>
      <c r="D79" s="187"/>
      <c r="E79" s="187"/>
      <c r="F79" s="263">
        <f t="shared" si="5"/>
      </c>
      <c r="G79" s="263">
        <f t="shared" si="5"/>
      </c>
      <c r="H79" s="122"/>
    </row>
    <row r="80" spans="1:8" ht="35.25" customHeight="1" hidden="1">
      <c r="A80" s="105"/>
      <c r="B80" s="106"/>
      <c r="C80" s="203"/>
      <c r="D80" s="187"/>
      <c r="E80" s="187"/>
      <c r="F80" s="263">
        <f t="shared" si="5"/>
      </c>
      <c r="G80" s="263">
        <f t="shared" si="5"/>
      </c>
      <c r="H80" s="122"/>
    </row>
    <row r="81" spans="1:13" ht="60" customHeight="1" hidden="1">
      <c r="A81" s="105">
        <v>41051200</v>
      </c>
      <c r="B81" s="106" t="s">
        <v>183</v>
      </c>
      <c r="C81" s="203"/>
      <c r="D81" s="204"/>
      <c r="E81" s="204"/>
      <c r="F81" s="298">
        <f t="shared" si="5"/>
      </c>
      <c r="G81" s="298">
        <f t="shared" si="5"/>
      </c>
      <c r="H81" s="122"/>
      <c r="M81" s="119"/>
    </row>
    <row r="82" spans="1:13" ht="60" customHeight="1" hidden="1">
      <c r="A82" s="105">
        <v>41051400</v>
      </c>
      <c r="B82" s="106" t="s">
        <v>205</v>
      </c>
      <c r="C82" s="203"/>
      <c r="D82" s="204"/>
      <c r="E82" s="204"/>
      <c r="F82" s="298">
        <f t="shared" si="5"/>
      </c>
      <c r="G82" s="298">
        <f t="shared" si="5"/>
      </c>
      <c r="H82" s="122"/>
      <c r="M82" s="119"/>
    </row>
    <row r="83" spans="1:13" ht="61.5" customHeight="1" hidden="1">
      <c r="A83" s="105">
        <v>41051500</v>
      </c>
      <c r="B83" s="106" t="s">
        <v>204</v>
      </c>
      <c r="C83" s="205"/>
      <c r="D83" s="204"/>
      <c r="E83" s="204"/>
      <c r="F83" s="298">
        <f t="shared" si="5"/>
      </c>
      <c r="G83" s="298">
        <f t="shared" si="5"/>
      </c>
      <c r="H83" s="122"/>
      <c r="M83" s="119"/>
    </row>
    <row r="84" spans="1:13" ht="61.5" customHeight="1" hidden="1">
      <c r="A84" s="106">
        <v>41053000</v>
      </c>
      <c r="B84" s="106" t="s">
        <v>208</v>
      </c>
      <c r="C84" s="205"/>
      <c r="D84" s="204"/>
      <c r="E84" s="204"/>
      <c r="F84" s="298">
        <f t="shared" si="5"/>
      </c>
      <c r="G84" s="298">
        <f t="shared" si="5"/>
      </c>
      <c r="H84" s="122"/>
      <c r="M84" s="119"/>
    </row>
    <row r="85" spans="1:8" ht="25.5" customHeight="1" hidden="1">
      <c r="A85" s="105">
        <v>41053900</v>
      </c>
      <c r="B85" s="106" t="s">
        <v>168</v>
      </c>
      <c r="C85" s="203"/>
      <c r="D85" s="187"/>
      <c r="E85" s="187"/>
      <c r="F85" s="263">
        <f t="shared" si="5"/>
      </c>
      <c r="G85" s="263">
        <f t="shared" si="5"/>
      </c>
      <c r="H85" s="122"/>
    </row>
    <row r="86" spans="1:8" ht="63.75" customHeight="1" hidden="1" thickBot="1">
      <c r="A86" s="105">
        <v>41055000</v>
      </c>
      <c r="B86" s="106" t="s">
        <v>206</v>
      </c>
      <c r="C86" s="206"/>
      <c r="D86" s="195"/>
      <c r="E86" s="195"/>
      <c r="F86" s="263">
        <f t="shared" si="5"/>
      </c>
      <c r="G86" s="263">
        <f t="shared" si="5"/>
      </c>
      <c r="H86" s="122"/>
    </row>
    <row r="87" spans="1:8" s="12" customFormat="1" ht="29.25" customHeight="1" thickBot="1">
      <c r="A87" s="23"/>
      <c r="B87" s="42" t="s">
        <v>11</v>
      </c>
      <c r="C87" s="207">
        <f>C61+C63+C64+C72+C74</f>
        <v>928865</v>
      </c>
      <c r="D87" s="207">
        <f>D61+D63+D64+D72+D74</f>
        <v>928865</v>
      </c>
      <c r="E87" s="207">
        <f>E61+E63+E64+E72+E74</f>
        <v>903927</v>
      </c>
      <c r="F87" s="292">
        <f>IF(C87=0,"",$E87/C87*100)</f>
        <v>97.31521803491357</v>
      </c>
      <c r="G87" s="299">
        <f t="shared" si="5"/>
        <v>97.31521803491357</v>
      </c>
      <c r="H87" s="125"/>
    </row>
    <row r="88" spans="1:8" s="26" customFormat="1" ht="27" customHeight="1" thickBot="1">
      <c r="A88" s="47"/>
      <c r="B88" s="4" t="s">
        <v>22</v>
      </c>
      <c r="C88" s="208"/>
      <c r="D88" s="209" t="s">
        <v>16</v>
      </c>
      <c r="E88" s="210"/>
      <c r="F88" s="300"/>
      <c r="G88" s="301"/>
      <c r="H88" s="128"/>
    </row>
    <row r="89" spans="1:8" s="19" customFormat="1" ht="20.25" customHeight="1">
      <c r="A89" s="108" t="s">
        <v>150</v>
      </c>
      <c r="B89" s="48" t="s">
        <v>24</v>
      </c>
      <c r="C89" s="211">
        <v>665932</v>
      </c>
      <c r="D89" s="211">
        <v>665932</v>
      </c>
      <c r="E89" s="212">
        <v>656779</v>
      </c>
      <c r="F89" s="302">
        <f aca="true" t="shared" si="6" ref="F89:F103">IF(C89=0,"",IF(($E89/C89*100)&gt;=200,"В/100",$E89/C89*100))</f>
        <v>98.62553533994462</v>
      </c>
      <c r="G89" s="303">
        <f>IF(D89=0,"",IF((E89/D89*100)&gt;=200,"В/100",E89/D89*100))</f>
        <v>98.62553533994462</v>
      </c>
      <c r="H89" s="129"/>
    </row>
    <row r="90" spans="1:8" s="19" customFormat="1" ht="20.25" customHeight="1" hidden="1">
      <c r="A90" s="109" t="s">
        <v>151</v>
      </c>
      <c r="B90" s="49" t="s">
        <v>25</v>
      </c>
      <c r="C90" s="174"/>
      <c r="D90" s="174"/>
      <c r="E90" s="175"/>
      <c r="F90" s="304">
        <f t="shared" si="6"/>
      </c>
      <c r="G90" s="305">
        <f>IF(D90=0,"",IF((E90/D90*100)&gt;=200,"В/100",E90/D90*100))</f>
      </c>
      <c r="H90" s="129"/>
    </row>
    <row r="91" spans="1:8" s="19" customFormat="1" ht="20.25" customHeight="1" hidden="1">
      <c r="A91" s="109" t="s">
        <v>195</v>
      </c>
      <c r="B91" s="49" t="s">
        <v>196</v>
      </c>
      <c r="C91" s="174"/>
      <c r="D91" s="174"/>
      <c r="E91" s="175"/>
      <c r="F91" s="304">
        <f t="shared" si="6"/>
      </c>
      <c r="G91" s="305">
        <f>IF(D91=0,"",IF((E91/D91*100)&gt;=200,"В/100",E91/D91*100))</f>
      </c>
      <c r="H91" s="129"/>
    </row>
    <row r="92" spans="1:8" s="19" customFormat="1" ht="20.25" customHeight="1">
      <c r="A92" s="110" t="s">
        <v>152</v>
      </c>
      <c r="B92" s="51" t="s">
        <v>158</v>
      </c>
      <c r="C92" s="176">
        <v>14560</v>
      </c>
      <c r="D92" s="177">
        <v>14560</v>
      </c>
      <c r="E92" s="177">
        <v>14560</v>
      </c>
      <c r="F92" s="306">
        <f t="shared" si="6"/>
        <v>100</v>
      </c>
      <c r="G92" s="307">
        <f>IF(D92=0,"",IF((E92/D92*100)&gt;=200,"В/100",E92/D92*100))</f>
        <v>100</v>
      </c>
      <c r="H92" s="130"/>
    </row>
    <row r="93" spans="1:8" s="19" customFormat="1" ht="20.25" customHeight="1" thickBot="1">
      <c r="A93" s="109" t="s">
        <v>153</v>
      </c>
      <c r="B93" s="52" t="s">
        <v>26</v>
      </c>
      <c r="C93" s="176">
        <v>261613</v>
      </c>
      <c r="D93" s="176">
        <v>261613</v>
      </c>
      <c r="E93" s="177">
        <v>245934</v>
      </c>
      <c r="F93" s="306">
        <f t="shared" si="6"/>
        <v>94.00679629834909</v>
      </c>
      <c r="G93" s="307">
        <f aca="true" t="shared" si="7" ref="G93:G109">IF(D93=0,"",IF((E93/D93*100)&gt;=200,"В/100",E93/D93*100))</f>
        <v>94.00679629834909</v>
      </c>
      <c r="H93" s="131"/>
    </row>
    <row r="94" spans="1:8" s="19" customFormat="1" ht="20.25" customHeight="1" hidden="1">
      <c r="A94" s="110" t="s">
        <v>154</v>
      </c>
      <c r="B94" s="51" t="s">
        <v>27</v>
      </c>
      <c r="C94" s="176"/>
      <c r="D94" s="176"/>
      <c r="E94" s="177"/>
      <c r="F94" s="306">
        <f t="shared" si="6"/>
      </c>
      <c r="G94" s="307">
        <f t="shared" si="7"/>
      </c>
      <c r="H94" s="129"/>
    </row>
    <row r="95" spans="1:8" s="19" customFormat="1" ht="20.25" customHeight="1" hidden="1">
      <c r="A95" s="110" t="s">
        <v>155</v>
      </c>
      <c r="B95" s="51" t="s">
        <v>87</v>
      </c>
      <c r="C95" s="176"/>
      <c r="D95" s="176"/>
      <c r="E95" s="177"/>
      <c r="F95" s="306">
        <f t="shared" si="6"/>
      </c>
      <c r="G95" s="307">
        <f t="shared" si="7"/>
      </c>
      <c r="H95" s="129"/>
    </row>
    <row r="96" spans="1:8" s="19" customFormat="1" ht="20.25" customHeight="1" hidden="1">
      <c r="A96" s="144" t="s">
        <v>175</v>
      </c>
      <c r="B96" s="145" t="s">
        <v>176</v>
      </c>
      <c r="C96" s="176"/>
      <c r="D96" s="176"/>
      <c r="E96" s="176"/>
      <c r="F96" s="306">
        <f t="shared" si="6"/>
      </c>
      <c r="G96" s="307">
        <f t="shared" si="7"/>
      </c>
      <c r="H96" s="129"/>
    </row>
    <row r="97" spans="1:8" s="19" customFormat="1" ht="20.25" customHeight="1" hidden="1">
      <c r="A97" s="110" t="s">
        <v>197</v>
      </c>
      <c r="B97" s="53" t="s">
        <v>198</v>
      </c>
      <c r="C97" s="176"/>
      <c r="D97" s="176"/>
      <c r="E97" s="177"/>
      <c r="F97" s="306">
        <f t="shared" si="6"/>
      </c>
      <c r="G97" s="307">
        <f t="shared" si="7"/>
      </c>
      <c r="H97" s="129"/>
    </row>
    <row r="98" spans="1:8" s="19" customFormat="1" ht="23.25" customHeight="1" hidden="1">
      <c r="A98" s="110" t="s">
        <v>156</v>
      </c>
      <c r="B98" s="53" t="s">
        <v>161</v>
      </c>
      <c r="C98" s="176"/>
      <c r="D98" s="176"/>
      <c r="E98" s="177"/>
      <c r="F98" s="306">
        <f t="shared" si="6"/>
      </c>
      <c r="G98" s="307">
        <f t="shared" si="7"/>
      </c>
      <c r="H98" s="129"/>
    </row>
    <row r="99" spans="1:8" s="19" customFormat="1" ht="24.75" customHeight="1" hidden="1">
      <c r="A99" s="110" t="s">
        <v>162</v>
      </c>
      <c r="B99" s="53" t="s">
        <v>163</v>
      </c>
      <c r="C99" s="176"/>
      <c r="D99" s="176"/>
      <c r="E99" s="177"/>
      <c r="F99" s="306">
        <f t="shared" si="6"/>
      </c>
      <c r="G99" s="307" t="s">
        <v>16</v>
      </c>
      <c r="H99" s="129"/>
    </row>
    <row r="100" spans="1:8" s="19" customFormat="1" ht="18.75" customHeight="1" hidden="1">
      <c r="A100" s="144" t="s">
        <v>157</v>
      </c>
      <c r="B100" s="145" t="s">
        <v>164</v>
      </c>
      <c r="C100" s="177"/>
      <c r="D100" s="177"/>
      <c r="E100" s="177"/>
      <c r="F100" s="306">
        <f t="shared" si="6"/>
      </c>
      <c r="G100" s="307">
        <f t="shared" si="7"/>
      </c>
      <c r="H100" s="129"/>
    </row>
    <row r="101" spans="1:8" s="19" customFormat="1" ht="39.75" customHeight="1" hidden="1">
      <c r="A101" s="110" t="s">
        <v>165</v>
      </c>
      <c r="B101" s="53" t="s">
        <v>166</v>
      </c>
      <c r="C101" s="176"/>
      <c r="D101" s="176"/>
      <c r="E101" s="177"/>
      <c r="F101" s="306">
        <f>IF(C101=0,"",IF(($E101/C101*100)&gt;=200,"В/100",$E101/C101*100))</f>
      </c>
      <c r="G101" s="307">
        <f>IF(D101=0,"",IF((E101/D101*100)&gt;=200,"В/100",E101/D101*100))</f>
      </c>
      <c r="H101" s="129"/>
    </row>
    <row r="102" spans="1:8" s="19" customFormat="1" ht="27" customHeight="1" hidden="1">
      <c r="A102" s="114" t="s">
        <v>185</v>
      </c>
      <c r="B102" s="51" t="s">
        <v>186</v>
      </c>
      <c r="C102" s="177"/>
      <c r="D102" s="177"/>
      <c r="E102" s="177"/>
      <c r="F102" s="306">
        <f>IF(C102=0,"",IF(($E102/C102*100)&gt;=200,"В/100",$E102/C102*100))</f>
      </c>
      <c r="G102" s="306">
        <f>IF(D102=0,"",IF((E102/D102*100)&gt;=200,"В/100",E102/D102*100))</f>
      </c>
      <c r="H102" s="129"/>
    </row>
    <row r="103" spans="1:8" s="19" customFormat="1" ht="20.25" customHeight="1" hidden="1">
      <c r="A103" s="114" t="s">
        <v>167</v>
      </c>
      <c r="B103" s="51" t="s">
        <v>10</v>
      </c>
      <c r="C103" s="177"/>
      <c r="D103" s="177"/>
      <c r="E103" s="177"/>
      <c r="F103" s="306">
        <f t="shared" si="6"/>
      </c>
      <c r="G103" s="306">
        <f t="shared" si="7"/>
      </c>
      <c r="H103" s="129"/>
    </row>
    <row r="104" spans="1:8" s="27" customFormat="1" ht="27.75" customHeight="1" hidden="1" thickBot="1">
      <c r="A104" s="112"/>
      <c r="B104" s="113" t="s">
        <v>53</v>
      </c>
      <c r="C104" s="213">
        <f>C89+C90+C91+C92+C93+C94+C95+C96+C100</f>
        <v>942105</v>
      </c>
      <c r="D104" s="213">
        <f>D89+D90+D91+D92+D93+D94+D95+D96+D100</f>
        <v>942105</v>
      </c>
      <c r="E104" s="213">
        <f>E89+E90+E91+E92+E93+E94+E95+E96+E100</f>
        <v>917273</v>
      </c>
      <c r="F104" s="308">
        <f aca="true" t="shared" si="8" ref="F104:F110">IF(C104=0,"",IF(($E104/C104*100)&gt;=200,"В/100",$E104/C104*100))</f>
        <v>97.36420038106156</v>
      </c>
      <c r="G104" s="309">
        <f t="shared" si="7"/>
        <v>97.36420038106156</v>
      </c>
      <c r="H104" s="134"/>
    </row>
    <row r="105" spans="1:8" s="19" customFormat="1" ht="39" customHeight="1" hidden="1" thickBot="1">
      <c r="A105" s="58">
        <v>250339</v>
      </c>
      <c r="B105" s="59" t="s">
        <v>88</v>
      </c>
      <c r="C105" s="214"/>
      <c r="D105" s="214"/>
      <c r="E105" s="215"/>
      <c r="F105" s="310">
        <f t="shared" si="8"/>
      </c>
      <c r="G105" s="309">
        <f t="shared" si="7"/>
      </c>
      <c r="H105" s="130"/>
    </row>
    <row r="106" spans="1:8" s="19" customFormat="1" ht="26.25" customHeight="1" hidden="1" thickBot="1">
      <c r="A106" s="142">
        <v>9000</v>
      </c>
      <c r="B106" s="143" t="s">
        <v>172</v>
      </c>
      <c r="C106" s="216"/>
      <c r="D106" s="216"/>
      <c r="E106" s="216"/>
      <c r="F106" s="311">
        <f t="shared" si="8"/>
      </c>
      <c r="G106" s="312">
        <f t="shared" si="7"/>
      </c>
      <c r="H106" s="130"/>
    </row>
    <row r="107" spans="1:8" s="19" customFormat="1" ht="38.25" customHeight="1" hidden="1">
      <c r="A107" s="111" t="s">
        <v>187</v>
      </c>
      <c r="B107" s="107" t="s">
        <v>188</v>
      </c>
      <c r="C107" s="216"/>
      <c r="D107" s="216"/>
      <c r="E107" s="216"/>
      <c r="F107" s="311">
        <f t="shared" si="8"/>
      </c>
      <c r="G107" s="311">
        <f>IF(D107=0,"",IF((E107/D107*100)&gt;=200,"В/100",E107/D107*100))</f>
      </c>
      <c r="H107" s="130"/>
    </row>
    <row r="108" spans="1:8" s="19" customFormat="1" ht="24" customHeight="1" hidden="1">
      <c r="A108" s="111" t="s">
        <v>169</v>
      </c>
      <c r="B108" s="107" t="s">
        <v>168</v>
      </c>
      <c r="C108" s="216"/>
      <c r="D108" s="216"/>
      <c r="E108" s="216"/>
      <c r="F108" s="311">
        <f t="shared" si="8"/>
      </c>
      <c r="G108" s="311">
        <f>IF(D108=0,"",IF((E108/D108*100)&gt;=200,"В/100",E108/D108*100))</f>
      </c>
      <c r="H108" s="130"/>
    </row>
    <row r="109" spans="1:8" s="19" customFormat="1" ht="39" customHeight="1" hidden="1" thickBot="1">
      <c r="A109" s="140" t="s">
        <v>170</v>
      </c>
      <c r="B109" s="141" t="s">
        <v>171</v>
      </c>
      <c r="C109" s="217"/>
      <c r="D109" s="217"/>
      <c r="E109" s="217"/>
      <c r="F109" s="313">
        <f t="shared" si="8"/>
      </c>
      <c r="G109" s="314">
        <f t="shared" si="7"/>
      </c>
      <c r="H109" s="130"/>
    </row>
    <row r="110" spans="1:8" s="27" customFormat="1" ht="29.25" customHeight="1" thickBot="1">
      <c r="A110" s="28"/>
      <c r="B110" s="41" t="s">
        <v>54</v>
      </c>
      <c r="C110" s="179">
        <f>C104+C105+C108+C109+C107</f>
        <v>942105</v>
      </c>
      <c r="D110" s="179">
        <f>D104+D105+D108+D109+D107</f>
        <v>942105</v>
      </c>
      <c r="E110" s="179">
        <f>E104+E105+E108+E109+E107</f>
        <v>917273</v>
      </c>
      <c r="F110" s="315">
        <f t="shared" si="8"/>
        <v>97.36420038106156</v>
      </c>
      <c r="G110" s="266">
        <f>IF(D110=0,"",IF((E110/D110*100)&gt;=200,"В/100",E110/D110*100))</f>
        <v>97.36420038106156</v>
      </c>
      <c r="H110" s="135"/>
    </row>
    <row r="111" spans="1:8" s="27" customFormat="1" ht="27.75" customHeight="1" thickBot="1">
      <c r="A111" s="60"/>
      <c r="B111" s="30" t="s">
        <v>57</v>
      </c>
      <c r="C111" s="180"/>
      <c r="D111" s="180"/>
      <c r="E111" s="181"/>
      <c r="F111" s="231"/>
      <c r="G111" s="232"/>
      <c r="H111" s="136"/>
    </row>
    <row r="112" spans="1:8" s="19" customFormat="1" ht="20.25">
      <c r="A112" s="36">
        <v>602000</v>
      </c>
      <c r="B112" s="35" t="s">
        <v>30</v>
      </c>
      <c r="C112" s="218"/>
      <c r="D112" s="219"/>
      <c r="E112" s="220">
        <v>13240</v>
      </c>
      <c r="F112" s="233"/>
      <c r="G112" s="234"/>
      <c r="H112" s="129"/>
    </row>
    <row r="113" spans="1:8" s="19" customFormat="1" ht="21" thickBot="1">
      <c r="A113" s="13">
        <v>602100</v>
      </c>
      <c r="B113" s="14" t="s">
        <v>31</v>
      </c>
      <c r="C113" s="194"/>
      <c r="D113" s="195"/>
      <c r="E113" s="195"/>
      <c r="F113" s="235"/>
      <c r="G113" s="236"/>
      <c r="H113" s="137"/>
    </row>
    <row r="114" spans="1:8" s="19" customFormat="1" ht="19.5" customHeight="1" hidden="1">
      <c r="A114" s="13">
        <v>602200</v>
      </c>
      <c r="B114" s="14" t="s">
        <v>32</v>
      </c>
      <c r="C114" s="194"/>
      <c r="D114" s="194"/>
      <c r="E114" s="194"/>
      <c r="F114" s="235"/>
      <c r="G114" s="236"/>
      <c r="H114" s="129"/>
    </row>
    <row r="115" spans="1:8" s="19" customFormat="1" ht="20.25" hidden="1">
      <c r="A115" s="13"/>
      <c r="B115" s="14" t="s">
        <v>14</v>
      </c>
      <c r="C115" s="194"/>
      <c r="D115" s="195"/>
      <c r="E115" s="195"/>
      <c r="F115" s="235"/>
      <c r="G115" s="236"/>
      <c r="H115" s="129"/>
    </row>
    <row r="116" spans="1:8" s="19" customFormat="1" ht="20.25" hidden="1">
      <c r="A116" s="13"/>
      <c r="B116" s="14" t="s">
        <v>12</v>
      </c>
      <c r="C116" s="194"/>
      <c r="D116" s="195"/>
      <c r="E116" s="195"/>
      <c r="F116" s="235"/>
      <c r="G116" s="236"/>
      <c r="H116" s="130"/>
    </row>
    <row r="117" spans="1:8" s="19" customFormat="1" ht="20.25" hidden="1">
      <c r="A117" s="13"/>
      <c r="B117" s="14" t="s">
        <v>13</v>
      </c>
      <c r="C117" s="194"/>
      <c r="D117" s="194"/>
      <c r="E117" s="194"/>
      <c r="F117" s="235"/>
      <c r="G117" s="236"/>
      <c r="H117" s="129"/>
    </row>
    <row r="118" spans="1:8" s="19" customFormat="1" ht="20.25" hidden="1">
      <c r="A118" s="13"/>
      <c r="B118" s="14" t="s">
        <v>15</v>
      </c>
      <c r="C118" s="194"/>
      <c r="D118" s="195"/>
      <c r="E118" s="195"/>
      <c r="F118" s="235"/>
      <c r="G118" s="236"/>
      <c r="H118" s="129"/>
    </row>
    <row r="119" spans="1:8" s="31" customFormat="1" ht="20.25" hidden="1">
      <c r="A119" s="32"/>
      <c r="B119" s="33" t="s">
        <v>34</v>
      </c>
      <c r="C119" s="221"/>
      <c r="D119" s="222"/>
      <c r="E119" s="222"/>
      <c r="F119" s="237"/>
      <c r="G119" s="238"/>
      <c r="H119" s="138"/>
    </row>
    <row r="120" spans="1:8" s="31" customFormat="1" ht="20.25" hidden="1">
      <c r="A120" s="32"/>
      <c r="B120" s="33" t="s">
        <v>35</v>
      </c>
      <c r="C120" s="221"/>
      <c r="D120" s="222"/>
      <c r="E120" s="222"/>
      <c r="F120" s="237"/>
      <c r="G120" s="238"/>
      <c r="H120" s="138"/>
    </row>
    <row r="121" spans="1:8" s="31" customFormat="1" ht="20.25" hidden="1">
      <c r="A121" s="32"/>
      <c r="B121" s="33" t="s">
        <v>52</v>
      </c>
      <c r="C121" s="221"/>
      <c r="D121" s="222"/>
      <c r="E121" s="222"/>
      <c r="F121" s="237"/>
      <c r="G121" s="238"/>
      <c r="H121" s="138"/>
    </row>
    <row r="122" spans="1:8" s="31" customFormat="1" ht="20.25" hidden="1">
      <c r="A122" s="32"/>
      <c r="B122" s="33" t="s">
        <v>50</v>
      </c>
      <c r="C122" s="221"/>
      <c r="D122" s="222"/>
      <c r="E122" s="222"/>
      <c r="F122" s="237"/>
      <c r="G122" s="238"/>
      <c r="H122" s="138"/>
    </row>
    <row r="123" spans="1:8" s="31" customFormat="1" ht="20.25" hidden="1">
      <c r="A123" s="32"/>
      <c r="B123" s="33" t="s">
        <v>36</v>
      </c>
      <c r="C123" s="221"/>
      <c r="D123" s="222"/>
      <c r="E123" s="222"/>
      <c r="F123" s="237"/>
      <c r="G123" s="238"/>
      <c r="H123" s="138"/>
    </row>
    <row r="124" spans="1:8" s="31" customFormat="1" ht="31.5" hidden="1">
      <c r="A124" s="32"/>
      <c r="B124" s="33" t="s">
        <v>37</v>
      </c>
      <c r="C124" s="221"/>
      <c r="D124" s="222"/>
      <c r="E124" s="222"/>
      <c r="F124" s="237"/>
      <c r="G124" s="238"/>
      <c r="H124" s="138"/>
    </row>
    <row r="125" spans="1:8" s="31" customFormat="1" ht="20.25" hidden="1">
      <c r="A125" s="32"/>
      <c r="B125" s="33" t="s">
        <v>38</v>
      </c>
      <c r="C125" s="221"/>
      <c r="D125" s="222"/>
      <c r="E125" s="222"/>
      <c r="F125" s="237"/>
      <c r="G125" s="238"/>
      <c r="H125" s="138"/>
    </row>
    <row r="126" spans="1:8" s="31" customFormat="1" ht="31.5" hidden="1">
      <c r="A126" s="32"/>
      <c r="B126" s="33" t="s">
        <v>39</v>
      </c>
      <c r="C126" s="221"/>
      <c r="D126" s="222"/>
      <c r="E126" s="222"/>
      <c r="F126" s="237"/>
      <c r="G126" s="238"/>
      <c r="H126" s="138"/>
    </row>
    <row r="127" spans="1:8" s="31" customFormat="1" ht="20.25" hidden="1">
      <c r="A127" s="32"/>
      <c r="B127" s="33" t="s">
        <v>40</v>
      </c>
      <c r="C127" s="221"/>
      <c r="D127" s="222"/>
      <c r="E127" s="222"/>
      <c r="F127" s="237"/>
      <c r="G127" s="238"/>
      <c r="H127" s="138"/>
    </row>
    <row r="128" spans="1:8" s="31" customFormat="1" ht="20.25" hidden="1">
      <c r="A128" s="32"/>
      <c r="B128" s="33" t="s">
        <v>41</v>
      </c>
      <c r="C128" s="221"/>
      <c r="D128" s="222"/>
      <c r="E128" s="222"/>
      <c r="F128" s="237"/>
      <c r="G128" s="238"/>
      <c r="H128" s="138"/>
    </row>
    <row r="129" spans="1:8" s="31" customFormat="1" ht="17.25" customHeight="1" hidden="1">
      <c r="A129" s="32"/>
      <c r="B129" s="33" t="s">
        <v>42</v>
      </c>
      <c r="C129" s="221"/>
      <c r="D129" s="222"/>
      <c r="E129" s="222"/>
      <c r="F129" s="237"/>
      <c r="G129" s="238"/>
      <c r="H129" s="138"/>
    </row>
    <row r="130" spans="1:8" s="31" customFormat="1" ht="20.25" hidden="1">
      <c r="A130" s="32"/>
      <c r="B130" s="33" t="s">
        <v>43</v>
      </c>
      <c r="C130" s="221"/>
      <c r="D130" s="222"/>
      <c r="E130" s="222"/>
      <c r="F130" s="237"/>
      <c r="G130" s="238"/>
      <c r="H130" s="138"/>
    </row>
    <row r="131" spans="1:8" s="31" customFormat="1" ht="18.75" customHeight="1" hidden="1">
      <c r="A131" s="32"/>
      <c r="B131" s="33" t="s">
        <v>44</v>
      </c>
      <c r="C131" s="221"/>
      <c r="D131" s="222"/>
      <c r="E131" s="222"/>
      <c r="F131" s="237"/>
      <c r="G131" s="238"/>
      <c r="H131" s="138"/>
    </row>
    <row r="132" spans="1:8" s="31" customFormat="1" ht="20.25" hidden="1">
      <c r="A132" s="32"/>
      <c r="B132" s="33" t="s">
        <v>45</v>
      </c>
      <c r="C132" s="221"/>
      <c r="D132" s="222"/>
      <c r="E132" s="222"/>
      <c r="F132" s="237"/>
      <c r="G132" s="238"/>
      <c r="H132" s="138"/>
    </row>
    <row r="133" spans="1:8" s="31" customFormat="1" ht="20.25" hidden="1">
      <c r="A133" s="32"/>
      <c r="B133" s="33" t="s">
        <v>0</v>
      </c>
      <c r="C133" s="221"/>
      <c r="D133" s="222"/>
      <c r="E133" s="222"/>
      <c r="F133" s="237"/>
      <c r="G133" s="238"/>
      <c r="H133" s="138"/>
    </row>
    <row r="134" spans="1:8" s="31" customFormat="1" ht="31.5" hidden="1">
      <c r="A134" s="32"/>
      <c r="B134" s="33" t="s">
        <v>63</v>
      </c>
      <c r="C134" s="221"/>
      <c r="D134" s="222"/>
      <c r="E134" s="222"/>
      <c r="F134" s="237"/>
      <c r="G134" s="238"/>
      <c r="H134" s="138"/>
    </row>
    <row r="135" spans="1:8" s="31" customFormat="1" ht="20.25" hidden="1">
      <c r="A135" s="32"/>
      <c r="B135" s="33" t="s">
        <v>59</v>
      </c>
      <c r="C135" s="221"/>
      <c r="D135" s="222"/>
      <c r="E135" s="222"/>
      <c r="F135" s="237"/>
      <c r="G135" s="238"/>
      <c r="H135" s="139"/>
    </row>
    <row r="136" spans="1:8" s="31" customFormat="1" ht="20.25" hidden="1">
      <c r="A136" s="32"/>
      <c r="B136" s="33" t="s">
        <v>46</v>
      </c>
      <c r="C136" s="221"/>
      <c r="D136" s="222"/>
      <c r="E136" s="222"/>
      <c r="F136" s="237"/>
      <c r="G136" s="238"/>
      <c r="H136" s="139"/>
    </row>
    <row r="137" spans="1:8" s="31" customFormat="1" ht="20.25" hidden="1">
      <c r="A137" s="32"/>
      <c r="B137" s="33" t="s">
        <v>47</v>
      </c>
      <c r="C137" s="221"/>
      <c r="D137" s="222"/>
      <c r="E137" s="222"/>
      <c r="F137" s="237"/>
      <c r="G137" s="238"/>
      <c r="H137" s="139"/>
    </row>
    <row r="138" spans="1:8" s="19" customFormat="1" ht="20.25" hidden="1">
      <c r="A138" s="13">
        <v>602300</v>
      </c>
      <c r="B138" s="14" t="s">
        <v>33</v>
      </c>
      <c r="C138" s="194"/>
      <c r="D138" s="195"/>
      <c r="E138" s="195"/>
      <c r="F138" s="235"/>
      <c r="G138" s="236"/>
      <c r="H138" s="129"/>
    </row>
    <row r="139" spans="1:8" s="19" customFormat="1" ht="38.25" hidden="1" thickBot="1">
      <c r="A139" s="13">
        <v>602400</v>
      </c>
      <c r="B139" s="14" t="s">
        <v>20</v>
      </c>
      <c r="C139" s="194"/>
      <c r="D139" s="220"/>
      <c r="E139" s="220"/>
      <c r="F139" s="235"/>
      <c r="G139" s="236"/>
      <c r="H139" s="129"/>
    </row>
    <row r="140" spans="1:8" s="19" customFormat="1" ht="21" customHeight="1" hidden="1" thickBot="1">
      <c r="A140" s="37">
        <v>603000</v>
      </c>
      <c r="B140" s="34" t="s">
        <v>28</v>
      </c>
      <c r="C140" s="192">
        <v>0</v>
      </c>
      <c r="D140" s="223"/>
      <c r="E140" s="195"/>
      <c r="F140" s="239"/>
      <c r="G140" s="240"/>
      <c r="H140" s="129"/>
    </row>
    <row r="141" spans="1:8" s="19" customFormat="1" ht="26.25" customHeight="1" thickBot="1">
      <c r="A141" s="56"/>
      <c r="B141" s="41" t="s">
        <v>58</v>
      </c>
      <c r="C141" s="224">
        <f>+C112+C140</f>
        <v>0</v>
      </c>
      <c r="D141" s="224">
        <f>+D139+D140</f>
        <v>0</v>
      </c>
      <c r="E141" s="224">
        <f>+E112+E140</f>
        <v>13240</v>
      </c>
      <c r="F141" s="241"/>
      <c r="G141" s="242"/>
      <c r="H141" s="129"/>
    </row>
    <row r="142" spans="3:8" s="19" customFormat="1" ht="18">
      <c r="C142" s="84"/>
      <c r="D142" s="85"/>
      <c r="E142" s="86"/>
      <c r="F142" s="84"/>
      <c r="G142" s="84"/>
      <c r="H142" s="83"/>
    </row>
    <row r="143" spans="3:8" s="19" customFormat="1" ht="18">
      <c r="C143" s="84"/>
      <c r="D143" s="85"/>
      <c r="E143" s="86"/>
      <c r="F143" s="84"/>
      <c r="G143" s="84"/>
      <c r="H143" s="83"/>
    </row>
    <row r="144" spans="3:8" s="19" customFormat="1" ht="18">
      <c r="C144" s="84"/>
      <c r="D144" s="85"/>
      <c r="E144" s="86"/>
      <c r="F144" s="84"/>
      <c r="G144" s="84"/>
      <c r="H144" s="83"/>
    </row>
    <row r="145" spans="3:8" s="19" customFormat="1" ht="18">
      <c r="C145" s="84"/>
      <c r="D145" s="85"/>
      <c r="E145" s="86"/>
      <c r="F145" s="84"/>
      <c r="G145" s="84"/>
      <c r="H145" s="83"/>
    </row>
    <row r="146" spans="3:8" s="19" customFormat="1" ht="18">
      <c r="C146" s="84"/>
      <c r="D146" s="85"/>
      <c r="E146" s="86"/>
      <c r="F146" s="84"/>
      <c r="G146" s="84"/>
      <c r="H146" s="83"/>
    </row>
    <row r="147" spans="3:8" s="19" customFormat="1" ht="18">
      <c r="C147" s="84"/>
      <c r="D147" s="85"/>
      <c r="E147" s="86"/>
      <c r="F147" s="84"/>
      <c r="G147" s="84"/>
      <c r="H147" s="83"/>
    </row>
    <row r="148" spans="3:8" s="19" customFormat="1" ht="18">
      <c r="C148" s="84"/>
      <c r="D148" s="85"/>
      <c r="E148" s="86"/>
      <c r="F148" s="84"/>
      <c r="G148" s="84"/>
      <c r="H148" s="83"/>
    </row>
    <row r="149" spans="3:8" s="19" customFormat="1" ht="18">
      <c r="C149" s="84"/>
      <c r="D149" s="85"/>
      <c r="E149" s="86"/>
      <c r="F149" s="84"/>
      <c r="G149" s="84"/>
      <c r="H149" s="83"/>
    </row>
    <row r="150" spans="3:8" s="19" customFormat="1" ht="18">
      <c r="C150" s="84"/>
      <c r="D150" s="85"/>
      <c r="E150" s="86"/>
      <c r="F150" s="84"/>
      <c r="G150" s="84"/>
      <c r="H150" s="83"/>
    </row>
    <row r="151" spans="3:8" s="19" customFormat="1" ht="18">
      <c r="C151" s="84"/>
      <c r="D151" s="85"/>
      <c r="E151" s="86"/>
      <c r="F151" s="84"/>
      <c r="G151" s="84"/>
      <c r="H151" s="83"/>
    </row>
    <row r="152" spans="3:8" s="19" customFormat="1" ht="18">
      <c r="C152" s="84"/>
      <c r="D152" s="85"/>
      <c r="E152" s="86"/>
      <c r="F152" s="84"/>
      <c r="G152" s="84"/>
      <c r="H152" s="83"/>
    </row>
    <row r="153" spans="3:8" s="19" customFormat="1" ht="18">
      <c r="C153" s="84"/>
      <c r="D153" s="85"/>
      <c r="E153" s="86"/>
      <c r="F153" s="84"/>
      <c r="G153" s="84"/>
      <c r="H153" s="83"/>
    </row>
    <row r="154" spans="3:8" s="19" customFormat="1" ht="18">
      <c r="C154" s="84"/>
      <c r="D154" s="85"/>
      <c r="E154" s="86"/>
      <c r="F154" s="84"/>
      <c r="G154" s="84"/>
      <c r="H154" s="83"/>
    </row>
    <row r="155" spans="3:8" s="19" customFormat="1" ht="18">
      <c r="C155" s="84"/>
      <c r="D155" s="85"/>
      <c r="E155" s="86"/>
      <c r="F155" s="84"/>
      <c r="G155" s="84"/>
      <c r="H155" s="83"/>
    </row>
    <row r="156" spans="3:8" s="19" customFormat="1" ht="18">
      <c r="C156" s="84"/>
      <c r="D156" s="85"/>
      <c r="E156" s="86"/>
      <c r="F156" s="84"/>
      <c r="G156" s="84"/>
      <c r="H156" s="83"/>
    </row>
    <row r="157" spans="3:8" s="19" customFormat="1" ht="18">
      <c r="C157" s="84"/>
      <c r="D157" s="85"/>
      <c r="E157" s="86"/>
      <c r="F157" s="84"/>
      <c r="G157" s="84"/>
      <c r="H157" s="83"/>
    </row>
    <row r="158" spans="3:8" s="19" customFormat="1" ht="18">
      <c r="C158" s="84"/>
      <c r="D158" s="85"/>
      <c r="E158" s="86"/>
      <c r="F158" s="84"/>
      <c r="G158" s="84"/>
      <c r="H158" s="83"/>
    </row>
    <row r="159" spans="3:8" s="19" customFormat="1" ht="18">
      <c r="C159" s="84"/>
      <c r="D159" s="85"/>
      <c r="E159" s="86"/>
      <c r="F159" s="84"/>
      <c r="G159" s="84"/>
      <c r="H159" s="83"/>
    </row>
    <row r="160" spans="3:8" s="19" customFormat="1" ht="18">
      <c r="C160" s="84"/>
      <c r="D160" s="85"/>
      <c r="E160" s="86"/>
      <c r="F160" s="84"/>
      <c r="G160" s="84"/>
      <c r="H160" s="83"/>
    </row>
    <row r="161" spans="3:8" s="19" customFormat="1" ht="18">
      <c r="C161" s="84"/>
      <c r="D161" s="85"/>
      <c r="E161" s="86"/>
      <c r="F161" s="84"/>
      <c r="G161" s="84"/>
      <c r="H161" s="83"/>
    </row>
    <row r="162" spans="3:8" s="19" customFormat="1" ht="18">
      <c r="C162" s="84"/>
      <c r="D162" s="85"/>
      <c r="E162" s="86"/>
      <c r="F162" s="84"/>
      <c r="G162" s="84"/>
      <c r="H162" s="83"/>
    </row>
    <row r="163" spans="3:8" s="19" customFormat="1" ht="18">
      <c r="C163" s="84"/>
      <c r="D163" s="85"/>
      <c r="E163" s="86"/>
      <c r="F163" s="84"/>
      <c r="G163" s="84"/>
      <c r="H163" s="83"/>
    </row>
    <row r="164" spans="3:8" s="19" customFormat="1" ht="18">
      <c r="C164" s="84"/>
      <c r="D164" s="85"/>
      <c r="E164" s="86"/>
      <c r="F164" s="84"/>
      <c r="G164" s="84"/>
      <c r="H164" s="83"/>
    </row>
    <row r="165" spans="3:8" ht="18.75">
      <c r="C165" s="82"/>
      <c r="D165" s="87"/>
      <c r="E165" s="87"/>
      <c r="F165" s="87"/>
      <c r="G165" s="82"/>
      <c r="H165" s="82"/>
    </row>
    <row r="166" spans="3:8" ht="18.75">
      <c r="C166" s="82"/>
      <c r="D166" s="87"/>
      <c r="E166" s="87"/>
      <c r="F166" s="87"/>
      <c r="G166" s="82"/>
      <c r="H166" s="82"/>
    </row>
  </sheetData>
  <sheetProtection/>
  <mergeCells count="4">
    <mergeCell ref="D1:G1"/>
    <mergeCell ref="D2:G2"/>
    <mergeCell ref="D3:G3"/>
    <mergeCell ref="A4:G4"/>
  </mergeCells>
  <printOptions horizontalCentered="1"/>
  <pageMargins left="1.1811023622047245" right="0.3937007874015748" top="0.7874015748031497" bottom="0.7874015748031497" header="0" footer="0"/>
  <pageSetup fitToHeight="5" horizontalDpi="600" verticalDpi="600" orientation="portrait" paperSize="9" scale="55" r:id="rId1"/>
  <headerFooter alignWithMargins="0">
    <oddFooter>&amp;C&amp;P</oddFoot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6"/>
  <sheetViews>
    <sheetView showZeros="0" view="pageBreakPreview" zoomScale="75" zoomScaleNormal="75" zoomScaleSheetLayoutView="75" zoomScalePageLayoutView="0" workbookViewId="0" topLeftCell="A1">
      <selection activeCell="A1" sqref="A1:IV2"/>
    </sheetView>
  </sheetViews>
  <sheetFormatPr defaultColWidth="9.00390625" defaultRowHeight="12.75"/>
  <cols>
    <col min="1" max="1" width="15.00390625" style="19" customWidth="1"/>
    <col min="2" max="2" width="99.375" style="19" customWidth="1"/>
    <col min="3" max="3" width="14.75390625" style="19" customWidth="1"/>
    <col min="4" max="4" width="14.75390625" style="61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1:5" s="25" customFormat="1" ht="69" customHeight="1" thickBot="1">
      <c r="A1" s="63" t="s">
        <v>1</v>
      </c>
      <c r="B1" s="64" t="s">
        <v>2</v>
      </c>
      <c r="C1" s="65" t="s">
        <v>219</v>
      </c>
      <c r="D1" s="24" t="s">
        <v>218</v>
      </c>
      <c r="E1" s="66" t="s">
        <v>48</v>
      </c>
    </row>
    <row r="2" spans="1:5" s="25" customFormat="1" ht="36" customHeight="1" thickBot="1">
      <c r="A2" s="63"/>
      <c r="B2" s="4" t="s">
        <v>18</v>
      </c>
      <c r="C2" s="65"/>
      <c r="D2" s="24"/>
      <c r="E2" s="66"/>
    </row>
    <row r="3" spans="1:5" s="25" customFormat="1" ht="24" customHeight="1" thickBot="1">
      <c r="A3" s="39">
        <v>10000000</v>
      </c>
      <c r="B3" s="40" t="s">
        <v>3</v>
      </c>
      <c r="C3" s="249">
        <v>3600</v>
      </c>
      <c r="D3" s="249">
        <f>D4</f>
        <v>3594</v>
      </c>
      <c r="E3" s="255">
        <f aca="true" t="shared" si="0" ref="E3:E23">IF(C3=0,"",$D3/C3*100)</f>
        <v>99.83333333333333</v>
      </c>
    </row>
    <row r="4" spans="1:5" s="25" customFormat="1" ht="23.25" customHeight="1" thickBot="1">
      <c r="A4" s="71">
        <v>19000000</v>
      </c>
      <c r="B4" s="72" t="s">
        <v>62</v>
      </c>
      <c r="C4" s="161">
        <f>C5</f>
        <v>3600</v>
      </c>
      <c r="D4" s="161">
        <f>D5</f>
        <v>3594</v>
      </c>
      <c r="E4" s="256">
        <f t="shared" si="0"/>
        <v>99.83333333333333</v>
      </c>
    </row>
    <row r="5" spans="1:5" s="25" customFormat="1" ht="20.25" customHeight="1" thickBot="1">
      <c r="A5" s="74">
        <v>19010000</v>
      </c>
      <c r="B5" s="75" t="s">
        <v>19</v>
      </c>
      <c r="C5" s="162">
        <f>C6+C7+C8</f>
        <v>3600</v>
      </c>
      <c r="D5" s="162">
        <f>D6+D7+D8</f>
        <v>3594</v>
      </c>
      <c r="E5" s="256">
        <f t="shared" si="0"/>
        <v>99.83333333333333</v>
      </c>
    </row>
    <row r="6" spans="1:5" ht="36" customHeight="1" thickBot="1">
      <c r="A6" s="79" t="s">
        <v>106</v>
      </c>
      <c r="B6" s="75" t="s">
        <v>78</v>
      </c>
      <c r="C6" s="245">
        <v>3600</v>
      </c>
      <c r="D6" s="245">
        <v>3586</v>
      </c>
      <c r="E6" s="257">
        <f t="shared" si="0"/>
        <v>99.6111111111111</v>
      </c>
    </row>
    <row r="7" spans="1:5" s="12" customFormat="1" ht="26.25" customHeight="1" hidden="1" thickBot="1">
      <c r="A7" s="79" t="s">
        <v>107</v>
      </c>
      <c r="B7" s="75" t="s">
        <v>79</v>
      </c>
      <c r="C7" s="245"/>
      <c r="D7" s="245"/>
      <c r="E7" s="257">
        <f t="shared" si="0"/>
      </c>
    </row>
    <row r="8" spans="1:5" s="2" customFormat="1" ht="39" customHeight="1" thickBot="1">
      <c r="A8" s="247" t="s">
        <v>108</v>
      </c>
      <c r="B8" s="248" t="s">
        <v>80</v>
      </c>
      <c r="C8" s="246"/>
      <c r="D8" s="246">
        <v>8</v>
      </c>
      <c r="E8" s="258">
        <f t="shared" si="0"/>
      </c>
    </row>
    <row r="9" spans="1:5" s="2" customFormat="1" ht="21" thickBot="1">
      <c r="A9" s="39">
        <v>20000000</v>
      </c>
      <c r="B9" s="98" t="s">
        <v>5</v>
      </c>
      <c r="C9" s="163">
        <f>C10+C13</f>
        <v>15235</v>
      </c>
      <c r="D9" s="163">
        <f>D10+D13</f>
        <v>17061</v>
      </c>
      <c r="E9" s="259">
        <f t="shared" si="0"/>
        <v>111.985559566787</v>
      </c>
    </row>
    <row r="10" spans="1:5" s="2" customFormat="1" ht="20.25">
      <c r="A10" s="96">
        <v>24000000</v>
      </c>
      <c r="B10" s="97" t="s">
        <v>85</v>
      </c>
      <c r="C10" s="164">
        <f>C11+C12</f>
        <v>0</v>
      </c>
      <c r="D10" s="164">
        <f>D11+D12</f>
        <v>564</v>
      </c>
      <c r="E10" s="260">
        <f t="shared" si="0"/>
      </c>
    </row>
    <row r="11" spans="1:5" s="2" customFormat="1" ht="42" customHeight="1">
      <c r="A11" s="272">
        <v>24062100</v>
      </c>
      <c r="B11" s="254" t="s">
        <v>126</v>
      </c>
      <c r="C11" s="252"/>
      <c r="D11" s="252">
        <v>564</v>
      </c>
      <c r="E11" s="261">
        <f t="shared" si="0"/>
      </c>
    </row>
    <row r="12" spans="1:5" s="2" customFormat="1" ht="40.5" customHeight="1" hidden="1">
      <c r="A12" s="90">
        <v>24170000</v>
      </c>
      <c r="B12" s="254" t="s">
        <v>184</v>
      </c>
      <c r="C12" s="252"/>
      <c r="D12" s="252"/>
      <c r="E12" s="261">
        <f t="shared" si="0"/>
      </c>
    </row>
    <row r="13" spans="1:5" s="2" customFormat="1" ht="24" customHeight="1">
      <c r="A13" s="16">
        <v>25000000</v>
      </c>
      <c r="B13" s="17" t="s">
        <v>9</v>
      </c>
      <c r="C13" s="253">
        <f>C14+C15</f>
        <v>15235</v>
      </c>
      <c r="D13" s="253">
        <f>D14+D15</f>
        <v>16497</v>
      </c>
      <c r="E13" s="261">
        <f>IF(C13=0,"",$D13/C13*100)</f>
        <v>108.28355759763701</v>
      </c>
    </row>
    <row r="14" spans="1:5" s="2" customFormat="1" ht="34.5" customHeight="1">
      <c r="A14" s="272">
        <v>25010100</v>
      </c>
      <c r="B14" s="254" t="s">
        <v>215</v>
      </c>
      <c r="C14" s="252">
        <v>1235</v>
      </c>
      <c r="D14" s="252">
        <v>1235</v>
      </c>
      <c r="E14" s="261">
        <f>IF(C14=0,"",$D14/C14*100)</f>
        <v>100</v>
      </c>
    </row>
    <row r="15" spans="1:5" s="244" customFormat="1" ht="36" customHeight="1" thickBot="1">
      <c r="A15" s="273">
        <v>25010300</v>
      </c>
      <c r="B15" s="243" t="s">
        <v>216</v>
      </c>
      <c r="C15" s="250">
        <v>14000</v>
      </c>
      <c r="D15" s="251">
        <v>15262</v>
      </c>
      <c r="E15" s="261">
        <f>IF(C15=0,"",$D15/C15*100)</f>
        <v>109.0142857142857</v>
      </c>
    </row>
    <row r="16" spans="1:5" s="2" customFormat="1" ht="21" hidden="1" thickBot="1">
      <c r="A16" s="159">
        <v>30000000</v>
      </c>
      <c r="B16" s="160" t="s">
        <v>29</v>
      </c>
      <c r="C16" s="167">
        <f>+C17</f>
        <v>0</v>
      </c>
      <c r="D16" s="167">
        <f>+D17</f>
        <v>0</v>
      </c>
      <c r="E16" s="262">
        <f t="shared" si="0"/>
      </c>
    </row>
    <row r="17" spans="1:5" s="12" customFormat="1" ht="25.5" customHeight="1" hidden="1" thickBot="1">
      <c r="A17" s="10">
        <v>31010000</v>
      </c>
      <c r="B17" s="9" t="s">
        <v>89</v>
      </c>
      <c r="C17" s="168">
        <v>0</v>
      </c>
      <c r="D17" s="168">
        <v>0</v>
      </c>
      <c r="E17" s="263">
        <f t="shared" si="0"/>
      </c>
    </row>
    <row r="18" spans="1:5" s="12" customFormat="1" ht="25.5" customHeight="1" hidden="1" thickBot="1">
      <c r="A18" s="101">
        <v>40000000</v>
      </c>
      <c r="B18" s="117" t="s">
        <v>60</v>
      </c>
      <c r="C18" s="169">
        <f>C19</f>
        <v>0</v>
      </c>
      <c r="D18" s="169">
        <f>D19</f>
        <v>0</v>
      </c>
      <c r="E18" s="262">
        <f t="shared" si="0"/>
      </c>
    </row>
    <row r="19" spans="1:5" s="12" customFormat="1" ht="25.5" customHeight="1" hidden="1">
      <c r="A19" s="68">
        <v>41030000</v>
      </c>
      <c r="B19" s="69" t="s">
        <v>8</v>
      </c>
      <c r="C19" s="166">
        <f>C20+C21</f>
        <v>0</v>
      </c>
      <c r="D19" s="166">
        <f>D20</f>
        <v>0</v>
      </c>
      <c r="E19" s="263">
        <f t="shared" si="0"/>
      </c>
    </row>
    <row r="20" spans="1:5" s="12" customFormat="1" ht="15" customHeight="1" hidden="1">
      <c r="A20" s="70"/>
      <c r="B20" s="118"/>
      <c r="C20" s="166">
        <v>0</v>
      </c>
      <c r="D20" s="166">
        <v>0</v>
      </c>
      <c r="E20" s="263">
        <f t="shared" si="0"/>
      </c>
    </row>
    <row r="21" spans="1:5" s="12" customFormat="1" ht="16.5" customHeight="1" hidden="1" thickBot="1">
      <c r="A21" s="120"/>
      <c r="B21" s="121"/>
      <c r="C21" s="170">
        <v>0</v>
      </c>
      <c r="D21" s="170">
        <v>0</v>
      </c>
      <c r="E21" s="264"/>
    </row>
    <row r="22" spans="1:5" s="12" customFormat="1" ht="27.75" customHeight="1" thickBot="1">
      <c r="A22" s="11"/>
      <c r="B22" s="41" t="s">
        <v>61</v>
      </c>
      <c r="C22" s="171">
        <f>C3+C9+C16+C18</f>
        <v>18835</v>
      </c>
      <c r="D22" s="171">
        <f>D3+D9+D16+D18</f>
        <v>20655</v>
      </c>
      <c r="E22" s="265">
        <f t="shared" si="0"/>
        <v>109.66286169365543</v>
      </c>
    </row>
    <row r="23" spans="1:5" s="27" customFormat="1" ht="22.5" customHeight="1" thickBot="1">
      <c r="A23" s="18"/>
      <c r="B23" s="43" t="s">
        <v>21</v>
      </c>
      <c r="C23" s="172">
        <f>C22</f>
        <v>18835</v>
      </c>
      <c r="D23" s="172">
        <f>D22</f>
        <v>20655</v>
      </c>
      <c r="E23" s="266">
        <f t="shared" si="0"/>
        <v>109.66286169365543</v>
      </c>
    </row>
    <row r="24" spans="1:6" ht="21" thickBot="1">
      <c r="A24" s="274"/>
      <c r="B24" s="275" t="s">
        <v>23</v>
      </c>
      <c r="C24" s="280"/>
      <c r="D24" s="281"/>
      <c r="E24" s="225"/>
      <c r="F24" s="20"/>
    </row>
    <row r="25" spans="1:6" ht="20.25">
      <c r="A25" s="114" t="s">
        <v>150</v>
      </c>
      <c r="B25" s="276" t="s">
        <v>24</v>
      </c>
      <c r="C25" s="177">
        <v>15511</v>
      </c>
      <c r="D25" s="177">
        <v>15511</v>
      </c>
      <c r="E25" s="267">
        <f aca="true" t="shared" si="1" ref="E25:E40">IF(C25=0,"",IF(($D25/C25*100)&gt;=200,"В/100",$D25/C25*100))</f>
        <v>100</v>
      </c>
      <c r="F25" s="21"/>
    </row>
    <row r="26" spans="1:5" ht="20.25" hidden="1">
      <c r="A26" s="114" t="s">
        <v>151</v>
      </c>
      <c r="B26" s="276" t="s">
        <v>25</v>
      </c>
      <c r="C26" s="177"/>
      <c r="D26" s="177"/>
      <c r="E26" s="267">
        <f t="shared" si="1"/>
      </c>
    </row>
    <row r="27" spans="1:5" ht="20.25" hidden="1">
      <c r="A27" s="114" t="s">
        <v>152</v>
      </c>
      <c r="B27" s="276" t="s">
        <v>158</v>
      </c>
      <c r="C27" s="177"/>
      <c r="D27" s="177"/>
      <c r="E27" s="267">
        <f t="shared" si="1"/>
      </c>
    </row>
    <row r="28" spans="1:5" ht="20.25" hidden="1">
      <c r="A28" s="114" t="s">
        <v>153</v>
      </c>
      <c r="B28" s="51" t="s">
        <v>26</v>
      </c>
      <c r="C28" s="177"/>
      <c r="D28" s="177"/>
      <c r="E28" s="268">
        <f t="shared" si="1"/>
      </c>
    </row>
    <row r="29" spans="1:5" ht="20.25" hidden="1">
      <c r="A29" s="114" t="s">
        <v>154</v>
      </c>
      <c r="B29" s="51" t="s">
        <v>27</v>
      </c>
      <c r="C29" s="177"/>
      <c r="D29" s="177"/>
      <c r="E29" s="268">
        <f>IF(C29=0,"",IF(($D29/C29*100)&gt;=200,"В/100",$D29/C29*100))</f>
      </c>
    </row>
    <row r="30" spans="1:5" ht="20.25" hidden="1">
      <c r="A30" s="114" t="s">
        <v>155</v>
      </c>
      <c r="B30" s="51" t="s">
        <v>87</v>
      </c>
      <c r="C30" s="177"/>
      <c r="D30" s="177"/>
      <c r="E30" s="268">
        <f>IF(C30=0,"",IF(($D30/C30*100)&gt;=200,"В/100",$D30/C30*100))</f>
      </c>
    </row>
    <row r="31" spans="1:5" ht="20.25" customHeight="1" hidden="1">
      <c r="A31" s="277" t="s">
        <v>175</v>
      </c>
      <c r="B31" s="145" t="s">
        <v>176</v>
      </c>
      <c r="C31" s="177"/>
      <c r="D31" s="177"/>
      <c r="E31" s="268">
        <f t="shared" si="1"/>
      </c>
    </row>
    <row r="32" spans="1:6" s="27" customFormat="1" ht="27" customHeight="1" hidden="1">
      <c r="A32" s="114">
        <v>180000</v>
      </c>
      <c r="B32" s="51" t="s">
        <v>127</v>
      </c>
      <c r="C32" s="177"/>
      <c r="D32" s="177"/>
      <c r="E32" s="268">
        <f t="shared" si="1"/>
      </c>
      <c r="F32" s="29"/>
    </row>
    <row r="33" spans="1:6" s="27" customFormat="1" ht="23.25" customHeight="1" hidden="1">
      <c r="A33" s="114" t="s">
        <v>177</v>
      </c>
      <c r="B33" s="51" t="s">
        <v>178</v>
      </c>
      <c r="C33" s="177"/>
      <c r="D33" s="177"/>
      <c r="E33" s="268">
        <f t="shared" si="1"/>
      </c>
      <c r="F33" s="29"/>
    </row>
    <row r="34" spans="1:6" s="27" customFormat="1" ht="39" customHeight="1" hidden="1">
      <c r="A34" s="114" t="s">
        <v>199</v>
      </c>
      <c r="B34" s="51" t="s">
        <v>200</v>
      </c>
      <c r="C34" s="177"/>
      <c r="D34" s="177"/>
      <c r="E34" s="268">
        <f t="shared" si="1"/>
      </c>
      <c r="F34" s="29"/>
    </row>
    <row r="35" spans="1:6" s="27" customFormat="1" ht="27" customHeight="1" hidden="1">
      <c r="A35" s="114" t="s">
        <v>156</v>
      </c>
      <c r="B35" s="51" t="s">
        <v>161</v>
      </c>
      <c r="C35" s="177"/>
      <c r="D35" s="177"/>
      <c r="E35" s="268">
        <f t="shared" si="1"/>
      </c>
      <c r="F35" s="29"/>
    </row>
    <row r="36" spans="1:6" s="27" customFormat="1" ht="27" customHeight="1" hidden="1">
      <c r="A36" s="277" t="s">
        <v>157</v>
      </c>
      <c r="B36" s="145" t="s">
        <v>164</v>
      </c>
      <c r="C36" s="177"/>
      <c r="D36" s="177"/>
      <c r="E36" s="268">
        <f t="shared" si="1"/>
      </c>
      <c r="F36" s="29"/>
    </row>
    <row r="37" spans="1:6" s="27" customFormat="1" ht="27" customHeight="1" hidden="1">
      <c r="A37" s="114" t="s">
        <v>180</v>
      </c>
      <c r="B37" s="51" t="s">
        <v>179</v>
      </c>
      <c r="C37" s="177"/>
      <c r="D37" s="177"/>
      <c r="E37" s="268">
        <f t="shared" si="1"/>
      </c>
      <c r="F37" s="29"/>
    </row>
    <row r="38" spans="1:5" s="27" customFormat="1" ht="29.25" customHeight="1" thickBot="1">
      <c r="A38" s="278"/>
      <c r="B38" s="279" t="s">
        <v>55</v>
      </c>
      <c r="C38" s="282">
        <v>15511</v>
      </c>
      <c r="D38" s="282">
        <f>D28+D29+D30+D31+D37+D25+D26+D27</f>
        <v>15511</v>
      </c>
      <c r="E38" s="269">
        <f t="shared" si="1"/>
        <v>100</v>
      </c>
    </row>
    <row r="39" spans="1:5" s="27" customFormat="1" ht="23.25" customHeight="1" hidden="1" thickBot="1">
      <c r="A39" s="115" t="s">
        <v>173</v>
      </c>
      <c r="B39" s="116" t="s">
        <v>174</v>
      </c>
      <c r="C39" s="178"/>
      <c r="D39" s="178"/>
      <c r="E39" s="268">
        <f t="shared" si="1"/>
      </c>
    </row>
    <row r="40" spans="1:5" ht="21" thickBot="1">
      <c r="A40" s="67"/>
      <c r="B40" s="41" t="s">
        <v>56</v>
      </c>
      <c r="C40" s="179">
        <v>15511</v>
      </c>
      <c r="D40" s="179">
        <v>15511</v>
      </c>
      <c r="E40" s="270">
        <f t="shared" si="1"/>
        <v>100</v>
      </c>
    </row>
    <row r="41" spans="1:5" ht="21" thickBot="1">
      <c r="A41" s="60"/>
      <c r="B41" s="30" t="s">
        <v>128</v>
      </c>
      <c r="C41" s="180"/>
      <c r="D41" s="181"/>
      <c r="E41" s="271"/>
    </row>
    <row r="42" spans="1:5" ht="37.5" hidden="1">
      <c r="A42" s="91">
        <v>601000</v>
      </c>
      <c r="B42" s="92" t="s">
        <v>129</v>
      </c>
      <c r="C42" s="182">
        <f>+C43+C44</f>
        <v>0</v>
      </c>
      <c r="D42" s="183">
        <f>D43+D44</f>
        <v>0</v>
      </c>
      <c r="E42" s="227"/>
    </row>
    <row r="43" spans="1:5" ht="37.5" hidden="1">
      <c r="A43" s="54">
        <v>601100</v>
      </c>
      <c r="B43" s="55" t="s">
        <v>130</v>
      </c>
      <c r="C43" s="184"/>
      <c r="D43" s="185"/>
      <c r="E43" s="228"/>
    </row>
    <row r="44" spans="1:5" ht="20.25" hidden="1">
      <c r="A44" s="54">
        <v>601200</v>
      </c>
      <c r="B44" s="55" t="s">
        <v>131</v>
      </c>
      <c r="C44" s="184"/>
      <c r="D44" s="185"/>
      <c r="E44" s="228"/>
    </row>
    <row r="45" spans="1:5" ht="20.25">
      <c r="A45" s="50">
        <v>602000</v>
      </c>
      <c r="B45" s="51" t="s">
        <v>30</v>
      </c>
      <c r="C45" s="176"/>
      <c r="D45" s="176"/>
      <c r="E45" s="229"/>
    </row>
    <row r="46" spans="1:5" ht="21" thickBot="1">
      <c r="A46" s="54">
        <v>602100</v>
      </c>
      <c r="B46" s="55" t="s">
        <v>31</v>
      </c>
      <c r="C46" s="173"/>
      <c r="D46" s="173">
        <v>18900</v>
      </c>
      <c r="E46" s="228"/>
    </row>
    <row r="47" spans="1:5" ht="20.25" hidden="1">
      <c r="A47" s="54">
        <v>602200</v>
      </c>
      <c r="B47" s="55" t="s">
        <v>32</v>
      </c>
      <c r="C47" s="132"/>
      <c r="D47" s="132"/>
      <c r="E47" s="228"/>
    </row>
    <row r="48" spans="1:5" ht="20.25" hidden="1">
      <c r="A48" s="54"/>
      <c r="B48" s="55" t="s">
        <v>14</v>
      </c>
      <c r="C48" s="132"/>
      <c r="D48" s="132"/>
      <c r="E48" s="228"/>
    </row>
    <row r="49" spans="1:5" ht="20.25" hidden="1">
      <c r="A49" s="54"/>
      <c r="B49" s="55" t="s">
        <v>12</v>
      </c>
      <c r="C49" s="132"/>
      <c r="D49" s="132"/>
      <c r="E49" s="228"/>
    </row>
    <row r="50" spans="1:5" ht="20.25" hidden="1">
      <c r="A50" s="54"/>
      <c r="B50" s="55" t="s">
        <v>13</v>
      </c>
      <c r="C50" s="132"/>
      <c r="D50" s="132"/>
      <c r="E50" s="228"/>
    </row>
    <row r="51" spans="1:5" ht="20.25" hidden="1">
      <c r="A51" s="54"/>
      <c r="B51" s="55" t="s">
        <v>15</v>
      </c>
      <c r="C51" s="132"/>
      <c r="D51" s="132"/>
      <c r="E51" s="228"/>
    </row>
    <row r="52" spans="1:5" ht="20.25" hidden="1">
      <c r="A52" s="93"/>
      <c r="B52" s="94" t="s">
        <v>132</v>
      </c>
      <c r="C52" s="153"/>
      <c r="D52" s="153"/>
      <c r="E52" s="230"/>
    </row>
    <row r="53" spans="1:5" ht="20.25" hidden="1">
      <c r="A53" s="93"/>
      <c r="B53" s="94" t="s">
        <v>133</v>
      </c>
      <c r="C53" s="153"/>
      <c r="D53" s="153"/>
      <c r="E53" s="230"/>
    </row>
    <row r="54" spans="1:5" ht="20.25" hidden="1">
      <c r="A54" s="93"/>
      <c r="B54" s="94" t="s">
        <v>134</v>
      </c>
      <c r="C54" s="153"/>
      <c r="D54" s="153"/>
      <c r="E54" s="230"/>
    </row>
    <row r="55" spans="1:5" ht="20.25" hidden="1">
      <c r="A55" s="93"/>
      <c r="B55" s="94" t="s">
        <v>135</v>
      </c>
      <c r="C55" s="153"/>
      <c r="D55" s="153"/>
      <c r="E55" s="230"/>
    </row>
    <row r="56" spans="1:5" ht="20.25" hidden="1">
      <c r="A56" s="93"/>
      <c r="B56" s="94" t="s">
        <v>136</v>
      </c>
      <c r="C56" s="153"/>
      <c r="D56" s="153"/>
      <c r="E56" s="230"/>
    </row>
    <row r="57" spans="1:5" ht="20.25" hidden="1">
      <c r="A57" s="93"/>
      <c r="B57" s="94" t="s">
        <v>137</v>
      </c>
      <c r="C57" s="153"/>
      <c r="D57" s="153"/>
      <c r="E57" s="230"/>
    </row>
    <row r="58" spans="1:5" ht="20.25" hidden="1">
      <c r="A58" s="93"/>
      <c r="B58" s="94" t="s">
        <v>138</v>
      </c>
      <c r="C58" s="153"/>
      <c r="D58" s="153"/>
      <c r="E58" s="230"/>
    </row>
    <row r="59" spans="1:5" ht="20.25" hidden="1">
      <c r="A59" s="93"/>
      <c r="B59" s="94" t="s">
        <v>139</v>
      </c>
      <c r="C59" s="153"/>
      <c r="D59" s="153"/>
      <c r="E59" s="230"/>
    </row>
    <row r="60" spans="1:5" ht="20.25" hidden="1">
      <c r="A60" s="93"/>
      <c r="B60" s="94" t="s">
        <v>140</v>
      </c>
      <c r="C60" s="153"/>
      <c r="D60" s="153"/>
      <c r="E60" s="230"/>
    </row>
    <row r="61" spans="1:5" ht="20.25" hidden="1">
      <c r="A61" s="93"/>
      <c r="B61" s="94" t="s">
        <v>141</v>
      </c>
      <c r="C61" s="153"/>
      <c r="D61" s="153"/>
      <c r="E61" s="230"/>
    </row>
    <row r="62" spans="1:5" ht="20.25" hidden="1">
      <c r="A62" s="93"/>
      <c r="B62" s="94" t="s">
        <v>142</v>
      </c>
      <c r="C62" s="153"/>
      <c r="D62" s="153"/>
      <c r="E62" s="230"/>
    </row>
    <row r="63" spans="1:5" ht="20.25" hidden="1">
      <c r="A63" s="54">
        <v>602300</v>
      </c>
      <c r="B63" s="55" t="s">
        <v>143</v>
      </c>
      <c r="C63" s="132"/>
      <c r="D63" s="132"/>
      <c r="E63" s="228"/>
    </row>
    <row r="64" spans="1:5" ht="38.25" hidden="1" thickBot="1">
      <c r="A64" s="54">
        <v>602400</v>
      </c>
      <c r="B64" s="55" t="s">
        <v>20</v>
      </c>
      <c r="C64" s="132"/>
      <c r="D64" s="132"/>
      <c r="E64" s="228"/>
    </row>
    <row r="65" spans="1:5" ht="21" thickBot="1">
      <c r="A65" s="56"/>
      <c r="B65" s="57" t="s">
        <v>144</v>
      </c>
      <c r="C65" s="133">
        <f>C45</f>
        <v>0</v>
      </c>
      <c r="D65" s="133">
        <f>D45</f>
        <v>0</v>
      </c>
      <c r="E65" s="226"/>
    </row>
    <row r="66" spans="3:5" ht="18">
      <c r="C66" s="22"/>
      <c r="D66" s="62"/>
      <c r="E66" s="22"/>
    </row>
    <row r="67" spans="3:5" ht="18">
      <c r="C67" s="22"/>
      <c r="D67" s="62"/>
      <c r="E67" s="22"/>
    </row>
    <row r="68" spans="1:4" s="244" customFormat="1" ht="38.25" customHeight="1">
      <c r="A68" s="317" t="s">
        <v>222</v>
      </c>
      <c r="B68" s="323"/>
      <c r="C68" s="324" t="s">
        <v>223</v>
      </c>
      <c r="D68" s="325"/>
    </row>
    <row r="69" spans="3:5" ht="18">
      <c r="C69" s="22"/>
      <c r="D69" s="62"/>
      <c r="E69" s="22"/>
    </row>
    <row r="70" spans="3:5" ht="18">
      <c r="C70" s="22"/>
      <c r="D70" s="62"/>
      <c r="E70" s="22"/>
    </row>
    <row r="71" spans="3:5" ht="18">
      <c r="C71" s="22"/>
      <c r="D71" s="62"/>
      <c r="E71" s="22"/>
    </row>
    <row r="72" spans="3:5" ht="18">
      <c r="C72" s="22"/>
      <c r="D72" s="62"/>
      <c r="E72" s="22"/>
    </row>
    <row r="73" spans="3:5" ht="18">
      <c r="C73" s="22"/>
      <c r="D73" s="62"/>
      <c r="E73" s="22"/>
    </row>
    <row r="74" spans="3:5" ht="18">
      <c r="C74" s="22"/>
      <c r="D74" s="62"/>
      <c r="E74" s="22"/>
    </row>
    <row r="75" spans="3:5" ht="18">
      <c r="C75" s="22"/>
      <c r="D75" s="62"/>
      <c r="E75" s="22"/>
    </row>
    <row r="76" spans="3:5" ht="18">
      <c r="C76" s="22"/>
      <c r="D76" s="62"/>
      <c r="E76" s="22"/>
    </row>
    <row r="77" spans="3:5" ht="18">
      <c r="C77" s="22"/>
      <c r="D77" s="62"/>
      <c r="E77" s="22"/>
    </row>
    <row r="78" spans="3:5" ht="18">
      <c r="C78" s="22"/>
      <c r="D78" s="62"/>
      <c r="E78" s="22"/>
    </row>
    <row r="79" spans="3:5" ht="18">
      <c r="C79" s="22"/>
      <c r="D79" s="62"/>
      <c r="E79" s="22"/>
    </row>
    <row r="80" spans="3:5" ht="18">
      <c r="C80" s="22"/>
      <c r="D80" s="62"/>
      <c r="E80" s="22"/>
    </row>
    <row r="81" spans="3:5" ht="18">
      <c r="C81" s="22"/>
      <c r="D81" s="62"/>
      <c r="E81" s="22"/>
    </row>
    <row r="82" spans="3:5" ht="18">
      <c r="C82" s="22"/>
      <c r="D82" s="62"/>
      <c r="E82" s="22"/>
    </row>
    <row r="83" spans="3:5" ht="18">
      <c r="C83" s="22"/>
      <c r="D83" s="62"/>
      <c r="E83" s="22"/>
    </row>
    <row r="84" spans="3:5" ht="18">
      <c r="C84" s="22"/>
      <c r="D84" s="62"/>
      <c r="E84" s="22"/>
    </row>
    <row r="85" spans="3:5" ht="18">
      <c r="C85" s="22"/>
      <c r="D85" s="6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spans="3:5" ht="18">
      <c r="C631" s="22"/>
      <c r="E631" s="22"/>
    </row>
    <row r="632" spans="3:5" ht="18">
      <c r="C632" s="22"/>
      <c r="E632" s="22"/>
    </row>
    <row r="633" ht="18">
      <c r="E633" s="22"/>
    </row>
    <row r="634" ht="18">
      <c r="E634" s="22"/>
    </row>
    <row r="635" ht="18">
      <c r="E635" s="22"/>
    </row>
    <row r="636" ht="18">
      <c r="E636" s="22"/>
    </row>
  </sheetData>
  <sheetProtection/>
  <mergeCells count="2">
    <mergeCell ref="A68:B68"/>
    <mergeCell ref="C68:D68"/>
  </mergeCells>
  <printOptions horizontalCentered="1"/>
  <pageMargins left="1.1811023622047245" right="0.3937007874015748" top="0.7874015748031497" bottom="0.7874015748031497" header="0" footer="0"/>
  <pageSetup fitToHeight="8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2021-03-03T12:57:05Z</cp:lastPrinted>
  <dcterms:created xsi:type="dcterms:W3CDTF">2003-04-04T06:54:01Z</dcterms:created>
  <dcterms:modified xsi:type="dcterms:W3CDTF">2021-03-03T12:57:29Z</dcterms:modified>
  <cp:category/>
  <cp:version/>
  <cp:contentType/>
  <cp:contentStatus/>
</cp:coreProperties>
</file>